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EC646989-67AA-4CA6-8909-B77333BE8E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7" l="1"/>
  <c r="E34" i="7"/>
  <c r="E41" i="7" l="1"/>
  <c r="E40" i="7"/>
  <c r="E39" i="7"/>
  <c r="E38" i="7"/>
  <c r="E37" i="7"/>
  <c r="E36" i="7"/>
  <c r="E58" i="1" l="1"/>
  <c r="E57" i="1"/>
  <c r="E54" i="1"/>
  <c r="E59" i="1"/>
  <c r="E56" i="1"/>
  <c r="E55" i="1"/>
  <c r="E53" i="1"/>
  <c r="E184" i="1"/>
  <c r="E182" i="1"/>
  <c r="E181" i="1"/>
  <c r="E179" i="1"/>
  <c r="E176" i="1"/>
  <c r="E178" i="1" s="1"/>
  <c r="E168" i="1"/>
  <c r="E194" i="1"/>
  <c r="E193" i="1"/>
  <c r="E192" i="1"/>
  <c r="E191" i="1"/>
  <c r="E180" i="1" l="1"/>
  <c r="E44" i="7" l="1"/>
  <c r="E55" i="7" l="1"/>
  <c r="E54" i="7"/>
  <c r="E53" i="7"/>
  <c r="E51" i="7"/>
  <c r="E48" i="7"/>
  <c r="E47" i="7"/>
  <c r="E32" i="7"/>
  <c r="E43" i="7" s="1"/>
  <c r="E45" i="7" l="1"/>
  <c r="E30" i="7" l="1"/>
  <c r="E28" i="7"/>
  <c r="E27" i="7"/>
  <c r="E20" i="7" l="1"/>
  <c r="E198" i="1" l="1"/>
  <c r="E197" i="1"/>
  <c r="E200" i="1" l="1"/>
  <c r="E174" i="1"/>
  <c r="E172" i="1"/>
  <c r="E169" i="1"/>
  <c r="E170" i="1" s="1"/>
  <c r="E171" i="1" l="1"/>
  <c r="E132" i="7" l="1"/>
  <c r="E133" i="7" s="1"/>
  <c r="E130" i="7"/>
  <c r="E134" i="7"/>
  <c r="E131" i="7"/>
  <c r="E129" i="7"/>
  <c r="E128" i="7"/>
  <c r="E126" i="7"/>
  <c r="E124" i="7"/>
  <c r="E123" i="7"/>
  <c r="E121" i="7"/>
  <c r="E119" i="7"/>
  <c r="E113" i="7"/>
  <c r="E112" i="7"/>
  <c r="E111" i="7"/>
  <c r="E58" i="7"/>
  <c r="E84" i="7"/>
  <c r="E80" i="7"/>
  <c r="E79" i="7"/>
  <c r="E78" i="7"/>
  <c r="E76" i="7"/>
  <c r="E75" i="7"/>
  <c r="E74" i="7"/>
  <c r="E73" i="7"/>
  <c r="E71" i="7"/>
  <c r="E69" i="7"/>
  <c r="E68" i="7"/>
  <c r="E64" i="7"/>
  <c r="E167" i="1"/>
  <c r="E166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66" i="1"/>
  <c r="E62" i="1"/>
  <c r="E61" i="1" l="1"/>
  <c r="E65" i="1"/>
  <c r="E64" i="1"/>
  <c r="E35" i="1" l="1"/>
  <c r="E40" i="1"/>
  <c r="E36" i="1"/>
  <c r="E34" i="1"/>
  <c r="E37" i="1"/>
  <c r="E33" i="1"/>
  <c r="E39" i="1" s="1"/>
  <c r="E30" i="1"/>
  <c r="E29" i="1"/>
  <c r="E38" i="1" l="1"/>
  <c r="E74" i="1" l="1"/>
  <c r="E112" i="1"/>
  <c r="E111" i="1"/>
  <c r="E110" i="1"/>
  <c r="E109" i="1"/>
  <c r="E125" i="1"/>
  <c r="E47" i="1"/>
  <c r="E44" i="5" l="1"/>
  <c r="E55" i="4" l="1"/>
  <c r="E56" i="4" s="1"/>
  <c r="E57" i="4" s="1"/>
  <c r="E51" i="4"/>
  <c r="E52" i="4" s="1"/>
  <c r="E53" i="4" s="1"/>
  <c r="E189" i="1"/>
  <c r="E188" i="1"/>
  <c r="E187" i="1"/>
  <c r="E186" i="1"/>
  <c r="E50" i="1" l="1"/>
  <c r="E49" i="1"/>
  <c r="E48" i="1"/>
  <c r="E42" i="1"/>
  <c r="E44" i="1"/>
  <c r="E45" i="1"/>
  <c r="E66" i="7" l="1"/>
  <c r="E63" i="7"/>
  <c r="E86" i="7" l="1"/>
  <c r="E23" i="1" l="1"/>
  <c r="E18" i="7"/>
  <c r="E11" i="1"/>
  <c r="E149" i="1" l="1"/>
  <c r="E148" i="1"/>
  <c r="E147" i="1"/>
  <c r="E145" i="1"/>
  <c r="E144" i="1"/>
  <c r="E143" i="1"/>
  <c r="E103" i="7" l="1"/>
  <c r="E101" i="7"/>
  <c r="E50" i="5" l="1"/>
  <c r="E53" i="5"/>
  <c r="E52" i="5"/>
  <c r="E13" i="4" l="1"/>
  <c r="E12" i="4"/>
  <c r="E11" i="4"/>
  <c r="E85" i="7" l="1"/>
  <c r="E82" i="7"/>
  <c r="E87" i="7" l="1"/>
  <c r="E61" i="7"/>
  <c r="E60" i="7"/>
  <c r="E110" i="7"/>
  <c r="E116" i="7"/>
  <c r="E115" i="7"/>
  <c r="E108" i="7"/>
  <c r="E106" i="7"/>
  <c r="E105" i="7"/>
  <c r="E98" i="7"/>
  <c r="E97" i="7"/>
  <c r="E95" i="7"/>
  <c r="E93" i="7"/>
  <c r="E92" i="7"/>
  <c r="E90" i="7"/>
  <c r="G135" i="7" l="1"/>
  <c r="E137" i="1" l="1"/>
  <c r="E136" i="1"/>
  <c r="E97" i="1" l="1"/>
  <c r="E96" i="1"/>
  <c r="E95" i="1"/>
  <c r="E94" i="1"/>
  <c r="E93" i="1"/>
  <c r="E24" i="7" l="1"/>
  <c r="E23" i="7"/>
  <c r="E15" i="7"/>
  <c r="E24" i="5" l="1"/>
  <c r="E23" i="5"/>
  <c r="E22" i="5"/>
  <c r="E61" i="4"/>
  <c r="E60" i="4"/>
  <c r="E59" i="4"/>
  <c r="E49" i="4"/>
  <c r="E48" i="4"/>
  <c r="E46" i="4"/>
  <c r="E45" i="4"/>
  <c r="E44" i="4"/>
  <c r="E21" i="4" l="1"/>
  <c r="E20" i="4"/>
  <c r="E19" i="4"/>
  <c r="E17" i="4"/>
  <c r="E16" i="4"/>
  <c r="E15" i="4"/>
  <c r="E101" i="1" l="1"/>
  <c r="E100" i="1"/>
  <c r="E85" i="1"/>
  <c r="E84" i="1"/>
  <c r="E83" i="1"/>
  <c r="E107" i="1"/>
  <c r="E106" i="1"/>
  <c r="E105" i="1"/>
  <c r="E43" i="1"/>
  <c r="E73" i="1" l="1"/>
  <c r="E72" i="1"/>
  <c r="E71" i="1"/>
  <c r="E11" i="7" l="1"/>
  <c r="L135" i="7" s="1"/>
  <c r="L136" i="7" l="1"/>
  <c r="L137" i="7" l="1"/>
  <c r="L138" i="7" s="1"/>
  <c r="L139" i="7" s="1"/>
  <c r="L140" i="7" s="1"/>
  <c r="L141" i="7" s="1"/>
  <c r="L142" i="7" l="1"/>
  <c r="L143" i="7" s="1"/>
  <c r="L144" i="7" s="1"/>
  <c r="L145" i="7" s="1"/>
  <c r="D11" i="3" s="1"/>
  <c r="E56" i="5" l="1"/>
  <c r="E55" i="5"/>
  <c r="E12" i="5"/>
  <c r="E32" i="5" l="1"/>
  <c r="E30" i="5"/>
  <c r="E29" i="5"/>
  <c r="E129" i="1" l="1"/>
  <c r="E128" i="1"/>
  <c r="E13" i="1" l="1"/>
  <c r="E15" i="1"/>
  <c r="E17" i="1"/>
  <c r="E19" i="1"/>
  <c r="E21" i="1"/>
  <c r="E25" i="1"/>
  <c r="E26" i="1"/>
  <c r="E68" i="1"/>
  <c r="E69" i="1"/>
  <c r="E75" i="1"/>
  <c r="E76" i="1"/>
  <c r="E77" i="1"/>
  <c r="E79" i="1"/>
  <c r="E80" i="1"/>
  <c r="E81" i="1"/>
  <c r="E87" i="1"/>
  <c r="E88" i="1"/>
  <c r="E89" i="1"/>
  <c r="E90" i="1"/>
  <c r="E91" i="1"/>
  <c r="E99" i="1"/>
  <c r="E102" i="1"/>
  <c r="E103" i="1"/>
  <c r="E114" i="1"/>
  <c r="E119" i="1"/>
  <c r="E120" i="1"/>
  <c r="E121" i="1"/>
  <c r="E122" i="1"/>
  <c r="E124" i="1"/>
  <c r="E126" i="1"/>
  <c r="E132" i="1"/>
  <c r="E133" i="1"/>
  <c r="E139" i="1"/>
  <c r="E140" i="1"/>
  <c r="E27" i="5"/>
  <c r="E72" i="4"/>
  <c r="E63" i="4"/>
  <c r="E64" i="4" s="1"/>
  <c r="E26" i="5"/>
  <c r="E20" i="5"/>
  <c r="E19" i="5"/>
  <c r="E18" i="5"/>
  <c r="E71" i="4"/>
  <c r="E69" i="4"/>
  <c r="E68" i="4"/>
  <c r="E67" i="4"/>
  <c r="E41" i="4"/>
  <c r="E40" i="4"/>
  <c r="E38" i="4"/>
  <c r="E37" i="4"/>
  <c r="E35" i="4"/>
  <c r="E34" i="4"/>
  <c r="E32" i="4"/>
  <c r="E31" i="4"/>
  <c r="E23" i="4"/>
  <c r="E24" i="4"/>
  <c r="E25" i="4"/>
  <c r="E27" i="4"/>
  <c r="E28" i="4"/>
  <c r="E29" i="4"/>
  <c r="E41" i="5"/>
  <c r="E40" i="5"/>
  <c r="E39" i="5"/>
  <c r="E37" i="5"/>
  <c r="E36" i="5"/>
  <c r="E35" i="5"/>
  <c r="E34" i="5"/>
  <c r="E16" i="5"/>
  <c r="E15" i="5"/>
  <c r="E14" i="5"/>
  <c r="G57" i="5" l="1"/>
  <c r="E65" i="4"/>
  <c r="E117" i="1"/>
  <c r="E115" i="1"/>
  <c r="L201" i="1" s="1"/>
  <c r="E116" i="1"/>
  <c r="G201" i="1" l="1"/>
  <c r="L202" i="1" s="1"/>
  <c r="L73" i="4"/>
  <c r="G73" i="4"/>
  <c r="L74" i="4" s="1"/>
  <c r="L57" i="5"/>
  <c r="L58" i="5"/>
  <c r="L59" i="5" l="1"/>
  <c r="L60" i="5" s="1"/>
  <c r="L61" i="5" s="1"/>
  <c r="L62" i="5" s="1"/>
  <c r="L63" i="5" s="1"/>
  <c r="L64" i="5" s="1"/>
  <c r="L65" i="5" s="1"/>
  <c r="L66" i="5" s="1"/>
  <c r="L67" i="5" s="1"/>
  <c r="D13" i="3" s="1"/>
  <c r="L75" i="4"/>
  <c r="L76" i="4" s="1"/>
  <c r="L77" i="4" s="1"/>
  <c r="L78" i="4" s="1"/>
  <c r="L79" i="4" s="1"/>
  <c r="L80" i="4" s="1"/>
  <c r="L81" i="4" s="1"/>
  <c r="L82" i="4" s="1"/>
  <c r="L83" i="4" s="1"/>
  <c r="D12" i="3" s="1"/>
  <c r="L203" i="1"/>
  <c r="L204" i="1" s="1"/>
  <c r="L205" i="1" s="1"/>
  <c r="L206" i="1" s="1"/>
  <c r="L207" i="1" s="1"/>
  <c r="L208" i="1" s="1"/>
  <c r="L209" i="1" s="1"/>
  <c r="L210" i="1" s="1"/>
  <c r="L211" i="1" s="1"/>
  <c r="D10" i="3" s="1"/>
  <c r="D14" i="3" l="1"/>
</calcChain>
</file>

<file path=xl/sharedStrings.xml><?xml version="1.0" encoding="utf-8"?>
<sst xmlns="http://schemas.openxmlformats.org/spreadsheetml/2006/main" count="988" uniqueCount="260">
  <si>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</si>
  <si>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</si>
  <si>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</si>
  <si>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</si>
  <si>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</si>
  <si>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</si>
  <si>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</si>
  <si>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</si>
  <si>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</si>
  <si>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</si>
  <si>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</si>
  <si>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</si>
  <si>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</si>
  <si>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</si>
  <si>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</si>
  <si>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</si>
  <si>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</si>
  <si>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</si>
  <si>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</si>
  <si>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</si>
  <si>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</si>
  <si>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</si>
  <si>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</si>
  <si>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</si>
  <si>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</si>
  <si>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</si>
  <si>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</si>
  <si>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</si>
  <si>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</si>
  <si>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სან.კვანძის კედლების მოპირკეთება  კერამიკული ფილით</t>
  </si>
  <si>
    <t>წებო-ცემენტი</t>
  </si>
  <si>
    <t xml:space="preserve">                                      ფასადი 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</si>
  <si>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</si>
  <si>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</si>
  <si>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</si>
  <si>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</si>
  <si>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</si>
  <si>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</si>
  <si>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</si>
  <si>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</si>
  <si>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</si>
  <si>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</si>
  <si>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</si>
  <si>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</si>
  <si>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</si>
  <si>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</si>
  <si>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</si>
  <si>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</si>
  <si>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</si>
  <si>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</si>
  <si>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</si>
  <si>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</si>
  <si>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</si>
  <si>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</si>
  <si>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</si>
  <si>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</si>
  <si>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</si>
  <si>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</si>
  <si>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</si>
  <si>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</si>
  <si>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</si>
  <si>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</si>
  <si>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</si>
  <si>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</si>
  <si>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</si>
  <si>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>მილი ცივი წყლის</t>
  </si>
  <si>
    <t>მილი დ-25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</si>
  <si>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</si>
  <si>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</si>
  <si>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</si>
  <si>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</si>
  <si>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</si>
  <si>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</si>
  <si>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</si>
  <si>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</si>
  <si>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</si>
  <si>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</si>
  <si>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უნიტაზის დემონტაჟი</t>
  </si>
  <si>
    <t>ხელსაბანის დემონტაჟი</t>
  </si>
  <si>
    <t>მდფ-ის კარის ღირებულება (კომპ) (დამკვეთთან შეთანხმებით)</t>
  </si>
  <si>
    <t>კარ-ფანჯრების ღირებულება (დამკვეთთან შეთანხმებით)</t>
  </si>
  <si>
    <t xml:space="preserve">შრომის ხარჯი </t>
  </si>
  <si>
    <t>შრომის დანახარჯები</t>
  </si>
  <si>
    <t>ჩარჩო ერთიანი</t>
  </si>
  <si>
    <t>მაღაზია</t>
  </si>
  <si>
    <t>ჰაერგამწოვი ( დამკვეთთან შეთანხმებით)</t>
  </si>
  <si>
    <t xml:space="preserve">იატაკების მოპირკეთება კერამოგრანიტის ფილებით 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</si>
  <si>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</si>
  <si>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</si>
  <si>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კერამოგრანიტის (დამკვეთთან შეთანხმებით)</t>
  </si>
  <si>
    <t>ინტერნეტ სადენი cat5 FTP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</si>
  <si>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</si>
  <si>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</si>
  <si>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</si>
  <si>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</si>
  <si>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</si>
  <si>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</si>
  <si>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</si>
  <si>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</si>
  <si>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</si>
  <si>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</si>
  <si>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</si>
  <si>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</si>
  <si>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</si>
  <si>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</si>
  <si>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</si>
  <si>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</si>
  <si>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</si>
  <si>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</si>
  <si>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 xml:space="preserve">ამსტრონგის ჭერის მოწყობა </t>
  </si>
  <si>
    <t>ამსტრონგის ჭერი (კომპლექტში)</t>
  </si>
  <si>
    <t>მაღაზიის კედლების მოპირკეთება დეკორატიული აგურით</t>
  </si>
  <si>
    <t>აგური</t>
  </si>
  <si>
    <t>წებოცემენტი</t>
  </si>
  <si>
    <t xml:space="preserve">პლინტუსების მოწყობა კერამოგრანიტის ფილებით </t>
  </si>
  <si>
    <t xml:space="preserve">კარ-ფანჯრების მოწყობა ორმაგი მინაპაკეტი  შავი ალუმინის ალათებში 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</si>
  <si>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</si>
  <si>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</si>
  <si>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</si>
  <si>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</si>
  <si>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</si>
  <si>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</si>
  <si>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</si>
  <si>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</si>
  <si>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</si>
  <si>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</si>
  <si>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</si>
  <si>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შემრევის ღირებულება  ( დამკვეთთან შეთანხმებით)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</si>
  <si>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</si>
  <si>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</si>
  <si>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</si>
  <si>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</si>
  <si>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</si>
  <si>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ეზო</t>
  </si>
  <si>
    <t>წყალსადენ კანალიზაცია</t>
  </si>
  <si>
    <t>ამსტრონგის  ჭერის  ღებვა შავი ფერის საღებავით (მაღაზიაში)</t>
  </si>
  <si>
    <t>კედლების წყობა  20 იანი სამშენებლო ბლოკით</t>
  </si>
  <si>
    <t xml:space="preserve">შიდა  კედლების  ნაგვერდულების ლესვა ქვიშა ცემენტის ხსნარით </t>
  </si>
  <si>
    <t xml:space="preserve">                                                          ეზო</t>
  </si>
  <si>
    <t>წყალგამტარი ღარებისა და მილების მონტაჟი</t>
  </si>
  <si>
    <t>ბალასტი</t>
  </si>
  <si>
    <t>ანტიკოროზიული საღებავი ( დამკვეთთან შეთანხმებით)</t>
  </si>
  <si>
    <t>ცენტრალური წყლის ფილტრი</t>
  </si>
  <si>
    <t xml:space="preserve">ქსელის კაბელი 3 წვერი  </t>
  </si>
  <si>
    <t xml:space="preserve">კედლების წყობა 10 იანი ტიხრის ბლოკით </t>
  </si>
  <si>
    <t>სილიკონიანი საღებავი (დამკვეთთან შეთანხმებით)</t>
  </si>
  <si>
    <t>ბლოკი 10*20*40</t>
  </si>
  <si>
    <t>ბლოკი 20*20*40</t>
  </si>
  <si>
    <t>ლითონის ხუფი  3*1000*1000</t>
  </si>
  <si>
    <t xml:space="preserve">კონდენციონერის ღირებულება და მონტაჟი 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</si>
  <si>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</si>
  <si>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ამწე-კალათა</t>
  </si>
  <si>
    <t xml:space="preserve">                                  სარემონტო სამუშაოები მაღაზია</t>
  </si>
  <si>
    <t>კედლების ნაგვერდულების   დამუშავება და შეღებვა წყალემულსია საღებავით</t>
  </si>
  <si>
    <t>თბაშირ მუყაოთი მოწყობილი  ჭერების დამუშავება და ღებვა წყალემულსია საღებავით</t>
  </si>
  <si>
    <t>ქუჩის განათების ლედ სანათი  სიმძ (1*200) ვტ 220</t>
  </si>
  <si>
    <t>გაბათების ბოძი</t>
  </si>
  <si>
    <t xml:space="preserve">ქუჩის განათების ლედ სანათი დიოდებით სიმძ (1*200) ვტ 220. განათების ბოძით 4.5მ </t>
  </si>
  <si>
    <t>ლითონის თვითმჭრელი</t>
  </si>
  <si>
    <t>ტრაპი სიფონით ( დამკვეთთან შეთანხმებით)</t>
  </si>
  <si>
    <t>შრომის ხარჯი ( შიდა კონდინციონერი )</t>
  </si>
  <si>
    <t>შრომის ხარჯი ( გარე აგრეგატი )</t>
  </si>
  <si>
    <t xml:space="preserve">ფასადის კედლების  ლესვა ქვიშა ცემენტის ხსნარით </t>
  </si>
  <si>
    <t xml:space="preserve">კედლების  ნაგვერდულების ლესვა ქვიშა ცემენტის ხსნარით </t>
  </si>
  <si>
    <t>ამწე-კრანი</t>
  </si>
  <si>
    <t xml:space="preserve">არსებული კერამიკული ფილის  დემონტაჟი შენობის იატაკებიდან </t>
  </si>
  <si>
    <t>არსებული კარ-ფანჯრების დემონტაჟი</t>
  </si>
  <si>
    <t>რეზერვუარის თავის მოწყობა 0.3მმ და 0.6მმ ლით ფურცლით და ღებვა ანტიკოროზიული საღებავით ორივე მხრიდან (გრუნტის მოხსნა 100x100x700სმ)</t>
  </si>
  <si>
    <t>ლითონის ფურცელი 0.6 მმ</t>
  </si>
  <si>
    <t xml:space="preserve">გურნტის მოჭრა ხელით </t>
  </si>
  <si>
    <t>სარეზერვუარო პარკის  მოხრეშვა  10სმ</t>
  </si>
  <si>
    <t>არმატურა დ-10  ( უკრაინა )</t>
  </si>
  <si>
    <t xml:space="preserve">არმატურა დ-10  </t>
  </si>
  <si>
    <t>ღორღი</t>
  </si>
  <si>
    <t>კატოკი</t>
  </si>
  <si>
    <t>ყალიბის ფარი</t>
  </si>
  <si>
    <t>ხე-მასალა</t>
  </si>
  <si>
    <t>გამომწვარი მავთული</t>
  </si>
  <si>
    <t>ლურსმანი</t>
  </si>
  <si>
    <t>სან კვანძის   ჭერის მოწყობა ნესტგამძლე თაბაშირ მუყაოს ფილით  ( სან,კვანძი და სათავსო )</t>
  </si>
  <si>
    <t>ძაბრი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</si>
  <si>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</si>
  <si>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</si>
  <si>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</si>
  <si>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</si>
  <si>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სპლიტ კონდინციონერი - 2.2 კვტ (დამკვეთთან შეთანხმებით)</t>
  </si>
  <si>
    <t>მემბრანა</t>
  </si>
  <si>
    <t>რკ.ბეტონის ფილის მოწყობა არხის  ზემოდან 18სმ</t>
  </si>
  <si>
    <t>შიდა კედლების   დამუშავება ფითხით და ღებვა წყალემულსია საღებავით</t>
  </si>
  <si>
    <t>ძირითადი მინაბოჭკოვანი წყლის მილი დ-25მმ</t>
  </si>
  <si>
    <t>ცენტრალური წყლის მილი დ-25მმ</t>
  </si>
  <si>
    <t>ჭერის დემონტაჟი (თაბაშირ-მუყაო)</t>
  </si>
  <si>
    <t>არსებული ბლოკის დემონტაჟი 300მმ</t>
  </si>
  <si>
    <t>ფარდულის  რებრენდინგის  დემონტაჟი</t>
  </si>
  <si>
    <t>დამხმარე სათავსოს დემონტაჟი (ლითონის მსუბუქი კონსტრუქცია)</t>
  </si>
  <si>
    <t xml:space="preserve">საფირფარეშოს იატაკის მოპირკეთება კერამოგრანიტის ფილებით </t>
  </si>
  <si>
    <t>შიდა  კედლების ლესვა ქვიშა ცემენტის ხსნარით</t>
  </si>
  <si>
    <t>ღორღის საფუძვლის მოწყობა 20სმ რკ/ბეტ. ფილის მოსაწყობად და დატკეპვნა ( საოპერატორო  )</t>
  </si>
  <si>
    <t>მონოლითური რ/ბეტონის ფილის მოწყობა (ორმაგი შრე არმატურა ) ბ-25 ბეტონისგან სისქით 18 სმ ( საოპერატორო )</t>
  </si>
  <si>
    <t>ვულკანური წიდა</t>
  </si>
  <si>
    <t>ფენილის მოწყობა ვულკანური წიდით (პემზა) 50მმ  (საოპერატორო )</t>
  </si>
  <si>
    <t>იატაკის მოჭიმვა ქვიშა ცემენტის ხსნარით 40მმ (საოპერატორო )</t>
  </si>
  <si>
    <t xml:space="preserve">ნაშხეფის მოწყობა ფასადზე და ღებვა სილიკონიანი საღებავით </t>
  </si>
  <si>
    <t xml:space="preserve"> კედლის  ნაგვერდულებზე ნაშხეფის მოწყობა  ღებვა სილიკონიანი საღებავით </t>
  </si>
  <si>
    <t xml:space="preserve">რკინა ბეტონის ფილის მოწყობა საწვავის გენერატორისთვის </t>
  </si>
  <si>
    <t xml:space="preserve">მაღაზიის შემოსასვლელში რკინა ბეტონის ფილის მოწყობა </t>
  </si>
  <si>
    <t xml:space="preserve">მაღაზიის შემოსასვლელსი მოწყობილი რკინა ბეტონის ფილის იატაკეის მოპირკეთება კერამოგრანიტის ფილებით </t>
  </si>
  <si>
    <t>მაღაზიის შემოსასვლელსი მოწყობილი რკინა ბეტონის ფილის შუბლის მოპირკეთბა   კერამოგრანიტის ფილებით (10სმ)</t>
  </si>
  <si>
    <t>უნიტაზის მოწყობა სან.კვანძი</t>
  </si>
  <si>
    <t>უნიტაზი ( დამკვეთთან შეთანხმებით)</t>
  </si>
  <si>
    <t>ჰაერგამწოვის მოწყობა (ვინტილიატორი) სან.კვანძი</t>
  </si>
  <si>
    <t>მდფ-ის კარის მოწყობა (2.1 კვ)</t>
  </si>
  <si>
    <t>მდფ-ის კარის მოწყობა (1.7 კვ)</t>
  </si>
  <si>
    <t xml:space="preserve">გრუნტის ამოღება ხელით დისპენსერის ჭის მოსაწყობად </t>
  </si>
  <si>
    <t>კონდენციონერის გარე აგრეგატი VRF-16კვტ (დამკვეთთან შეთანხმებით)</t>
  </si>
  <si>
    <t>სპლიტ კონდინციონერი - 5.6 კვტ (დამკვეთთან შეთანხმებით)</t>
  </si>
  <si>
    <t>როზეტები  (დამკვეთთან შეთანხმებით)</t>
  </si>
  <si>
    <t xml:space="preserve">                არხების მომზადება ელ.ქსელისთვის და ნავთობმილებისთვის  0.4 X 0.6 ( გრუნტის მოჭრით )</t>
  </si>
  <si>
    <t xml:space="preserve">ბეტონის ფენის მომტვრევა </t>
  </si>
  <si>
    <t xml:space="preserve">                              არხების მომზადება ელ.ქსელისთვის და ნავთობმილებისთვის  0.4 X 0.6 ( ბეტონის მომტვრევით )</t>
  </si>
  <si>
    <t xml:space="preserve">                              არხების მომზადება ელ.ქსელისთვის და ნავთობმილებისთვის  0.3 X 0.4 ( ბეტონის მომტვრევით )</t>
  </si>
  <si>
    <t>ხის მასალა</t>
  </si>
  <si>
    <t>გოფრირებული თუნუქი 0.5მმ ( დამკვეთთან შეთანხმებით )</t>
  </si>
  <si>
    <t xml:space="preserve">ქვაბამბა </t>
  </si>
  <si>
    <t>ანკერი</t>
  </si>
  <si>
    <t>ხის ანტისეპტიკი, ანტიბაქტერიული ხსნარი (BORAMON)</t>
  </si>
  <si>
    <t>სილიკონი</t>
  </si>
  <si>
    <t xml:space="preserve">თუნუქის წყალშემკრები მილი 100მმ </t>
  </si>
  <si>
    <t>შენობის სახურავიდან თუნუქის დემონტაჟი</t>
  </si>
  <si>
    <t>თუნუქის წყალგამტარი მილი 100მმ</t>
  </si>
  <si>
    <t>გადახურვის მოწყობა  თუნუქის ფურცლით ( შენობა )</t>
  </si>
  <si>
    <t xml:space="preserve">                                                              ფარდული</t>
  </si>
  <si>
    <t>არსებული ლითონის მილების გადაჭრა და  დადუღება ახალი მილის</t>
  </si>
  <si>
    <t>ლითონის ფირფიტა 8 * 70</t>
  </si>
  <si>
    <t>ლითონის მილი 351*8 მმ</t>
  </si>
  <si>
    <t xml:space="preserve">ფარდულის მოწყობა </t>
  </si>
  <si>
    <t>ორტესებრი #18</t>
  </si>
  <si>
    <t>შველერი #18</t>
  </si>
  <si>
    <t>პროექტი</t>
  </si>
  <si>
    <t>კუთხოვანა  100 X 8</t>
  </si>
  <si>
    <t>ორტესებრი HEB 300</t>
  </si>
  <si>
    <t>ანტიკოროზიული საღებავი</t>
  </si>
  <si>
    <t>გადადუღებული ლითონის მილების და ფარდულის რკინის კონსტრუქციების ღებვა ანტიკოროზიული საღებავით</t>
  </si>
  <si>
    <t>ჭანჭიკი M12</t>
  </si>
  <si>
    <t xml:space="preserve"> თუნუქის ფურცელი ( დამკვეთთან შეთანხმებით )</t>
  </si>
  <si>
    <t xml:space="preserve">შენობის სახურავის პარაპეთის შიდა  მოპიკეთება მოპირკეთება  თუნუქის ფურცლით </t>
  </si>
  <si>
    <t xml:space="preserve">შენობის სახურავის პარაპეთის  თავის მოპიკეთება მოპირკეთება  თუნუქის ფურცლით </t>
  </si>
  <si>
    <t xml:space="preserve">ფარდულის დემონტაჟი სრულად  </t>
  </si>
  <si>
    <t>გადახურვის მოწყობა  თუნუქის ფურცლით ( საოპერატორო )</t>
  </si>
  <si>
    <t>პომპის მომსახურება</t>
  </si>
  <si>
    <t>ბეტონი ბ25</t>
  </si>
  <si>
    <t>არმატურა ა-3 (დ-10მმ) (უკრაინა)</t>
  </si>
  <si>
    <t>ტ</t>
  </si>
  <si>
    <t>გლინულა ა-1 (დ-8მმ) (უკრაინა)</t>
  </si>
  <si>
    <t>რკ.ბეტონის სარტყელების  მოწყობა 400X200 საოპერატოროს პერიმეტრზე</t>
  </si>
  <si>
    <t>ქ.ჩოხატაური, ლომთათიძის ქუჩა #1 მდებარე შპს "სან პეტროლიუმ ჯორჯია"-ს იჯარით აღებულ მიწის ნაკვეთზე , ავტოგასამართ სადგურის რეკონსტრუქციის პროექტი</t>
  </si>
  <si>
    <t>ფოლადის ფურცელი 14 X 145</t>
  </si>
  <si>
    <t>ფოლადის ფურცელი 10 X 70</t>
  </si>
  <si>
    <t>ფოლადის ფურცელი 10 X 42</t>
  </si>
  <si>
    <t>ფოლადის ფურცელი 14 X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</si>
</sst>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2" fontId="5" fillId="0" borderId="0" xfId="0" applyNumberFormat="1" applyFont="1"/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53" xfId="8" xr:uid="{00000000-0005-0000-0000-000002000000}"/>
    <cellStyle name="Normal_1 axali Fasebi" xfId="9" xr:uid="{00000000-0005-0000-0000-000003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200</xdr:row>
      <xdr:rowOff>0</xdr:rowOff>
    </xdr:from>
    <xdr:to>
      <xdr:col>1</xdr:col>
      <xdr:colOff>790575</xdr:colOff>
      <xdr:row>200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76200</xdr:colOff>
      <xdr:row>200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76200</xdr:colOff>
      <xdr:row>200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447675</xdr:colOff>
      <xdr:row>128</xdr:row>
      <xdr:rowOff>47625</xdr:rowOff>
    </xdr:from>
    <xdr:to>
      <xdr:col>18</xdr:col>
      <xdr:colOff>447675</xdr:colOff>
      <xdr:row>129</xdr:row>
      <xdr:rowOff>28575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5020925" y="2653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126</xdr:row>
      <xdr:rowOff>0</xdr:rowOff>
    </xdr:from>
    <xdr:to>
      <xdr:col>20</xdr:col>
      <xdr:colOff>133350</xdr:colOff>
      <xdr:row>126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126</xdr:row>
      <xdr:rowOff>0</xdr:rowOff>
    </xdr:from>
    <xdr:to>
      <xdr:col>23</xdr:col>
      <xdr:colOff>28575</xdr:colOff>
      <xdr:row>126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126</xdr:row>
      <xdr:rowOff>0</xdr:rowOff>
    </xdr:from>
    <xdr:to>
      <xdr:col>39</xdr:col>
      <xdr:colOff>161925</xdr:colOff>
      <xdr:row>129</xdr:row>
      <xdr:rowOff>9525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137</xdr:row>
      <xdr:rowOff>123825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136</xdr:row>
      <xdr:rowOff>57150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133</xdr:row>
      <xdr:rowOff>28575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132</xdr:row>
      <xdr:rowOff>152400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011275" y="287750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133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137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134</xdr:row>
      <xdr:rowOff>0</xdr:rowOff>
    </xdr:from>
    <xdr:to>
      <xdr:col>1</xdr:col>
      <xdr:colOff>790575</xdr:colOff>
      <xdr:row>134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53</xdr:row>
      <xdr:rowOff>0</xdr:rowOff>
    </xdr:from>
    <xdr:to>
      <xdr:col>59</xdr:col>
      <xdr:colOff>571500</xdr:colOff>
      <xdr:row>54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47</xdr:row>
      <xdr:rowOff>161925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workbookViewId="0">
      <selection activeCell="E29" sqref="E29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25" t="s">
        <v>255</v>
      </c>
      <c r="C2" s="125"/>
      <c r="D2" s="125"/>
      <c r="E2" s="34"/>
    </row>
    <row r="3" spans="1:5" ht="15" x14ac:dyDescent="0.2">
      <c r="A3" s="35"/>
      <c r="B3" s="34" t="s">
        <v>56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23" t="s">
        <v>99</v>
      </c>
      <c r="D5" s="124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41</v>
      </c>
      <c r="B8" s="40" t="s">
        <v>61</v>
      </c>
      <c r="C8" s="41" t="s">
        <v>62</v>
      </c>
      <c r="D8" s="40" t="s">
        <v>63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57</v>
      </c>
      <c r="C10" s="46" t="s">
        <v>84</v>
      </c>
      <c r="D10" s="47">
        <f>მაღაზია!L211</f>
        <v>0</v>
      </c>
    </row>
    <row r="11" spans="1:5" ht="15.75" x14ac:dyDescent="0.2">
      <c r="A11" s="45">
        <v>2</v>
      </c>
      <c r="B11" s="45" t="s">
        <v>59</v>
      </c>
      <c r="C11" s="46" t="s">
        <v>133</v>
      </c>
      <c r="D11" s="47">
        <f>ეზო!L145</f>
        <v>0</v>
      </c>
    </row>
    <row r="12" spans="1:5" ht="15.75" x14ac:dyDescent="0.2">
      <c r="A12" s="45">
        <v>3</v>
      </c>
      <c r="B12" s="45" t="s">
        <v>60</v>
      </c>
      <c r="C12" s="46" t="s">
        <v>134</v>
      </c>
      <c r="D12" s="47">
        <f>'წყალსადენ კანალიზაცია'!L83</f>
        <v>0</v>
      </c>
    </row>
    <row r="13" spans="1:5" ht="15.75" x14ac:dyDescent="0.2">
      <c r="A13" s="45">
        <v>4</v>
      </c>
      <c r="B13" s="45" t="s">
        <v>98</v>
      </c>
      <c r="C13" s="46" t="s">
        <v>58</v>
      </c>
      <c r="D13" s="47">
        <f>ელ.ქსელი!L67</f>
        <v>0</v>
      </c>
    </row>
    <row r="14" spans="1:5" ht="15.75" x14ac:dyDescent="0.2">
      <c r="A14" s="48"/>
      <c r="B14" s="49"/>
      <c r="C14" s="50" t="s">
        <v>76</v>
      </c>
      <c r="D14" s="51">
        <f>SUM(D10:D13)</f>
        <v>0</v>
      </c>
    </row>
    <row r="17" spans="6:6" x14ac:dyDescent="0.2">
      <c r="F17" s="122"/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31"/>
  <sheetViews>
    <sheetView topLeftCell="A125" workbookViewId="0">
      <selection activeCell="F142" sqref="F142:L200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3"/>
    <col min="4" max="4" width="10.42578125" style="53" customWidth="1"/>
    <col min="5" max="6" width="9.140625" style="53"/>
    <col min="7" max="7" width="9.42578125" style="53" bestFit="1" customWidth="1"/>
    <col min="8" max="11" width="9.140625" style="53"/>
    <col min="12" max="12" width="18.42578125" style="53" customWidth="1"/>
    <col min="13" max="16384" width="9.140625" style="9"/>
  </cols>
  <sheetData>
    <row r="2" spans="1:12" ht="63.75" customHeight="1" x14ac:dyDescent="0.25">
      <c r="B2" s="156" t="s">
        <v>255</v>
      </c>
      <c r="C2" s="156"/>
      <c r="D2" s="156"/>
    </row>
    <row r="4" spans="1:12" x14ac:dyDescent="0.25">
      <c r="D4" s="157" t="s">
        <v>12</v>
      </c>
      <c r="E4" s="157"/>
      <c r="F4" s="157"/>
    </row>
    <row r="6" spans="1:12" ht="50.25" customHeight="1" x14ac:dyDescent="0.25">
      <c r="A6" s="155" t="s">
        <v>9</v>
      </c>
      <c r="B6" s="148" t="s">
        <v>0</v>
      </c>
      <c r="C6" s="148" t="s">
        <v>1</v>
      </c>
      <c r="D6" s="153" t="s">
        <v>2</v>
      </c>
      <c r="E6" s="154"/>
      <c r="F6" s="153" t="s">
        <v>5</v>
      </c>
      <c r="G6" s="154"/>
      <c r="H6" s="153" t="s">
        <v>8</v>
      </c>
      <c r="I6" s="154"/>
      <c r="J6" s="146" t="s">
        <v>10</v>
      </c>
      <c r="K6" s="147"/>
      <c r="L6" s="148" t="s">
        <v>7</v>
      </c>
    </row>
    <row r="7" spans="1:12" ht="80.25" customHeight="1" x14ac:dyDescent="0.25">
      <c r="A7" s="155"/>
      <c r="B7" s="149"/>
      <c r="C7" s="149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9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ht="28.5" customHeight="1" x14ac:dyDescent="0.25">
      <c r="A9" s="150" t="s">
        <v>11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1:12" x14ac:dyDescent="0.25">
      <c r="A10" s="126">
        <v>1</v>
      </c>
      <c r="B10" s="57" t="s">
        <v>192</v>
      </c>
      <c r="C10" s="58" t="s">
        <v>20</v>
      </c>
      <c r="D10" s="59"/>
      <c r="E10" s="59">
        <v>27.5</v>
      </c>
      <c r="F10" s="60"/>
      <c r="G10" s="60"/>
      <c r="H10" s="60"/>
      <c r="I10" s="60"/>
      <c r="J10" s="60"/>
      <c r="K10" s="60"/>
      <c r="L10" s="60"/>
    </row>
    <row r="11" spans="1:12" x14ac:dyDescent="0.25">
      <c r="A11" s="127"/>
      <c r="B11" s="61" t="s">
        <v>15</v>
      </c>
      <c r="C11" s="55" t="s">
        <v>16</v>
      </c>
      <c r="D11" s="2">
        <v>1</v>
      </c>
      <c r="E11" s="2">
        <f>E10*D11</f>
        <v>27.5</v>
      </c>
      <c r="F11" s="62"/>
      <c r="G11" s="62"/>
      <c r="H11" s="62"/>
      <c r="I11" s="62"/>
      <c r="J11" s="62"/>
      <c r="K11" s="62"/>
      <c r="L11" s="62"/>
    </row>
    <row r="12" spans="1:12" x14ac:dyDescent="0.25">
      <c r="A12" s="126">
        <v>2</v>
      </c>
      <c r="B12" s="57" t="s">
        <v>191</v>
      </c>
      <c r="C12" s="58" t="s">
        <v>20</v>
      </c>
      <c r="D12" s="59"/>
      <c r="E12" s="59">
        <v>28.1</v>
      </c>
      <c r="F12" s="60"/>
      <c r="G12" s="60"/>
      <c r="H12" s="60"/>
      <c r="I12" s="60"/>
      <c r="J12" s="60"/>
      <c r="K12" s="60"/>
      <c r="L12" s="60"/>
    </row>
    <row r="13" spans="1:12" x14ac:dyDescent="0.25">
      <c r="A13" s="127"/>
      <c r="B13" s="61" t="s">
        <v>15</v>
      </c>
      <c r="C13" s="55" t="s">
        <v>16</v>
      </c>
      <c r="D13" s="2">
        <v>1</v>
      </c>
      <c r="E13" s="2">
        <f>E12*D13</f>
        <v>28.1</v>
      </c>
      <c r="F13" s="62"/>
      <c r="G13" s="62"/>
      <c r="H13" s="62"/>
      <c r="I13" s="62"/>
      <c r="J13" s="62"/>
      <c r="K13" s="62"/>
      <c r="L13" s="62"/>
    </row>
    <row r="14" spans="1:12" ht="25.5" x14ac:dyDescent="0.25">
      <c r="A14" s="126">
        <v>3</v>
      </c>
      <c r="B14" s="57" t="s">
        <v>165</v>
      </c>
      <c r="C14" s="58" t="s">
        <v>13</v>
      </c>
      <c r="D14" s="59"/>
      <c r="E14" s="59">
        <v>28.09</v>
      </c>
      <c r="F14" s="60"/>
      <c r="G14" s="60"/>
      <c r="H14" s="60"/>
      <c r="I14" s="60"/>
      <c r="J14" s="60"/>
      <c r="K14" s="60"/>
      <c r="L14" s="60"/>
    </row>
    <row r="15" spans="1:12" x14ac:dyDescent="0.25">
      <c r="A15" s="127"/>
      <c r="B15" s="61" t="s">
        <v>15</v>
      </c>
      <c r="C15" s="55" t="s">
        <v>16</v>
      </c>
      <c r="D15" s="2">
        <v>1</v>
      </c>
      <c r="E15" s="2">
        <f>E14*D15</f>
        <v>28.09</v>
      </c>
      <c r="F15" s="62"/>
      <c r="G15" s="62"/>
      <c r="H15" s="62"/>
      <c r="I15" s="62"/>
      <c r="J15" s="62"/>
      <c r="K15" s="62"/>
      <c r="L15" s="62"/>
    </row>
    <row r="16" spans="1:12" x14ac:dyDescent="0.25">
      <c r="A16" s="129">
        <v>4</v>
      </c>
      <c r="B16" s="57" t="s">
        <v>166</v>
      </c>
      <c r="C16" s="59" t="s">
        <v>20</v>
      </c>
      <c r="D16" s="59"/>
      <c r="E16" s="59">
        <v>6.85</v>
      </c>
      <c r="F16" s="60"/>
      <c r="G16" s="60"/>
      <c r="H16" s="60"/>
      <c r="I16" s="60"/>
      <c r="J16" s="60"/>
      <c r="K16" s="60"/>
      <c r="L16" s="60"/>
    </row>
    <row r="17" spans="1:12" x14ac:dyDescent="0.25">
      <c r="A17" s="130"/>
      <c r="B17" s="61" t="s">
        <v>15</v>
      </c>
      <c r="C17" s="2" t="s">
        <v>16</v>
      </c>
      <c r="D17" s="2">
        <v>1</v>
      </c>
      <c r="E17" s="2">
        <f>E16*D17</f>
        <v>6.85</v>
      </c>
      <c r="F17" s="62"/>
      <c r="G17" s="62"/>
      <c r="H17" s="62"/>
      <c r="I17" s="62"/>
      <c r="J17" s="62"/>
      <c r="K17" s="62"/>
      <c r="L17" s="62"/>
    </row>
    <row r="18" spans="1:12" x14ac:dyDescent="0.25">
      <c r="A18" s="132">
        <v>5</v>
      </c>
      <c r="B18" s="52" t="s">
        <v>77</v>
      </c>
      <c r="C18" s="59" t="s">
        <v>21</v>
      </c>
      <c r="D18" s="59"/>
      <c r="E18" s="59">
        <v>1</v>
      </c>
      <c r="F18" s="60"/>
      <c r="G18" s="60"/>
      <c r="H18" s="60"/>
      <c r="I18" s="60"/>
      <c r="J18" s="60"/>
      <c r="K18" s="60"/>
      <c r="L18" s="60"/>
    </row>
    <row r="19" spans="1:12" x14ac:dyDescent="0.25">
      <c r="A19" s="133"/>
      <c r="B19" s="61" t="s">
        <v>15</v>
      </c>
      <c r="C19" s="2" t="s">
        <v>16</v>
      </c>
      <c r="D19" s="2">
        <v>1</v>
      </c>
      <c r="E19" s="2">
        <f>E18*D19</f>
        <v>1</v>
      </c>
      <c r="F19" s="62"/>
      <c r="G19" s="62"/>
      <c r="H19" s="62"/>
      <c r="I19" s="62"/>
      <c r="J19" s="62"/>
      <c r="K19" s="62"/>
      <c r="L19" s="62"/>
    </row>
    <row r="20" spans="1:12" x14ac:dyDescent="0.25">
      <c r="A20" s="129">
        <v>6</v>
      </c>
      <c r="B20" s="57" t="s">
        <v>78</v>
      </c>
      <c r="C20" s="59" t="s">
        <v>21</v>
      </c>
      <c r="D20" s="59"/>
      <c r="E20" s="59">
        <v>1</v>
      </c>
      <c r="F20" s="60"/>
      <c r="G20" s="60"/>
      <c r="H20" s="60"/>
      <c r="I20" s="60"/>
      <c r="J20" s="60"/>
      <c r="K20" s="60"/>
      <c r="L20" s="60"/>
    </row>
    <row r="21" spans="1:12" x14ac:dyDescent="0.25">
      <c r="A21" s="131"/>
      <c r="B21" s="61" t="s">
        <v>15</v>
      </c>
      <c r="C21" s="2" t="s">
        <v>16</v>
      </c>
      <c r="D21" s="2">
        <v>1</v>
      </c>
      <c r="E21" s="2">
        <f>E20*D21</f>
        <v>1</v>
      </c>
      <c r="F21" s="62"/>
      <c r="G21" s="62"/>
      <c r="H21" s="62"/>
      <c r="I21" s="62"/>
      <c r="J21" s="62"/>
      <c r="K21" s="62"/>
      <c r="L21" s="62"/>
    </row>
    <row r="22" spans="1:12" x14ac:dyDescent="0.25">
      <c r="A22" s="129">
        <v>7</v>
      </c>
      <c r="B22" s="52" t="s">
        <v>228</v>
      </c>
      <c r="C22" s="58" t="s">
        <v>13</v>
      </c>
      <c r="D22" s="59"/>
      <c r="E22" s="59">
        <v>43.5</v>
      </c>
      <c r="F22" s="60"/>
      <c r="G22" s="60"/>
      <c r="H22" s="60"/>
      <c r="I22" s="60"/>
      <c r="J22" s="60"/>
      <c r="K22" s="60"/>
      <c r="L22" s="60"/>
    </row>
    <row r="23" spans="1:12" x14ac:dyDescent="0.25">
      <c r="A23" s="130"/>
      <c r="B23" s="61" t="s">
        <v>15</v>
      </c>
      <c r="C23" s="55" t="s">
        <v>16</v>
      </c>
      <c r="D23" s="2">
        <v>1</v>
      </c>
      <c r="E23" s="2">
        <f>E22*D23</f>
        <v>43.5</v>
      </c>
      <c r="F23" s="62"/>
      <c r="G23" s="62"/>
      <c r="H23" s="62"/>
      <c r="I23" s="62"/>
      <c r="J23" s="62"/>
      <c r="K23" s="62"/>
      <c r="L23" s="62"/>
    </row>
    <row r="24" spans="1:12" ht="27" customHeight="1" x14ac:dyDescent="0.25">
      <c r="A24" s="129">
        <v>8</v>
      </c>
      <c r="B24" s="57" t="s">
        <v>39</v>
      </c>
      <c r="C24" s="58" t="s">
        <v>14</v>
      </c>
      <c r="D24" s="59"/>
      <c r="E24" s="59">
        <v>19.29</v>
      </c>
      <c r="F24" s="60"/>
      <c r="G24" s="60"/>
      <c r="H24" s="60"/>
      <c r="I24" s="60"/>
      <c r="J24" s="60"/>
      <c r="K24" s="60"/>
      <c r="L24" s="60"/>
    </row>
    <row r="25" spans="1:12" x14ac:dyDescent="0.25">
      <c r="A25" s="130"/>
      <c r="B25" s="61" t="s">
        <v>15</v>
      </c>
      <c r="C25" s="55" t="s">
        <v>16</v>
      </c>
      <c r="D25" s="2">
        <v>1</v>
      </c>
      <c r="E25" s="2">
        <f>E24*D25</f>
        <v>19.29</v>
      </c>
      <c r="F25" s="62"/>
      <c r="G25" s="62"/>
      <c r="H25" s="62"/>
      <c r="I25" s="62"/>
      <c r="J25" s="62"/>
      <c r="K25" s="62"/>
      <c r="L25" s="62"/>
    </row>
    <row r="26" spans="1:12" x14ac:dyDescent="0.25">
      <c r="A26" s="130"/>
      <c r="B26" s="61" t="s">
        <v>40</v>
      </c>
      <c r="C26" s="55" t="s">
        <v>22</v>
      </c>
      <c r="D26" s="2">
        <v>1.75</v>
      </c>
      <c r="E26" s="2">
        <f>E24*D26</f>
        <v>33.7575</v>
      </c>
      <c r="F26" s="62"/>
      <c r="G26" s="62"/>
      <c r="H26" s="62"/>
      <c r="I26" s="62"/>
      <c r="J26" s="62"/>
      <c r="K26" s="62"/>
      <c r="L26" s="62"/>
    </row>
    <row r="27" spans="1:12" x14ac:dyDescent="0.25">
      <c r="A27" s="128" t="s">
        <v>152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25.5" x14ac:dyDescent="0.25">
      <c r="A28" s="134">
        <v>1</v>
      </c>
      <c r="B28" s="57" t="s">
        <v>197</v>
      </c>
      <c r="C28" s="59" t="s">
        <v>106</v>
      </c>
      <c r="D28" s="52"/>
      <c r="E28" s="59">
        <v>1.64</v>
      </c>
      <c r="F28" s="52"/>
      <c r="G28" s="52"/>
      <c r="H28" s="52"/>
      <c r="I28" s="52"/>
      <c r="J28" s="52"/>
      <c r="K28" s="52"/>
      <c r="L28" s="52"/>
    </row>
    <row r="29" spans="1:12" x14ac:dyDescent="0.25">
      <c r="A29" s="135"/>
      <c r="B29" s="61" t="s">
        <v>15</v>
      </c>
      <c r="C29" s="2" t="s">
        <v>16</v>
      </c>
      <c r="D29" s="2">
        <v>1.1000000000000001</v>
      </c>
      <c r="E29" s="2">
        <f>E28*D29</f>
        <v>1.804</v>
      </c>
      <c r="F29" s="62"/>
      <c r="G29" s="62"/>
      <c r="H29" s="62"/>
      <c r="I29" s="62"/>
      <c r="J29" s="62"/>
      <c r="K29" s="62"/>
      <c r="L29" s="62"/>
    </row>
    <row r="30" spans="1:12" x14ac:dyDescent="0.25">
      <c r="A30" s="135"/>
      <c r="B30" s="63" t="s">
        <v>173</v>
      </c>
      <c r="C30" s="64" t="s">
        <v>106</v>
      </c>
      <c r="D30" s="64">
        <v>1.21</v>
      </c>
      <c r="E30" s="65">
        <f>E28*D30</f>
        <v>1.9843999999999997</v>
      </c>
      <c r="F30" s="66"/>
      <c r="G30" s="23"/>
      <c r="H30" s="67"/>
      <c r="I30" s="65"/>
      <c r="J30" s="65"/>
      <c r="K30" s="65"/>
      <c r="L30" s="23"/>
    </row>
    <row r="31" spans="1:12" x14ac:dyDescent="0.25">
      <c r="A31" s="136"/>
      <c r="B31" s="61" t="s">
        <v>174</v>
      </c>
      <c r="C31" s="2" t="s">
        <v>117</v>
      </c>
      <c r="D31" s="2"/>
      <c r="E31" s="2">
        <v>1</v>
      </c>
      <c r="F31" s="62"/>
      <c r="G31" s="62"/>
      <c r="H31" s="62"/>
      <c r="I31" s="62"/>
      <c r="J31" s="62"/>
      <c r="K31" s="62"/>
      <c r="L31" s="62"/>
    </row>
    <row r="32" spans="1:12" ht="25.5" x14ac:dyDescent="0.25">
      <c r="A32" s="137">
        <v>2</v>
      </c>
      <c r="B32" s="68" t="s">
        <v>198</v>
      </c>
      <c r="C32" s="69" t="s">
        <v>20</v>
      </c>
      <c r="D32" s="70"/>
      <c r="E32" s="71">
        <v>8</v>
      </c>
      <c r="F32" s="72"/>
      <c r="G32" s="73"/>
      <c r="H32" s="72"/>
      <c r="I32" s="73"/>
      <c r="J32" s="72"/>
      <c r="K32" s="72"/>
      <c r="L32" s="73"/>
    </row>
    <row r="33" spans="1:12" x14ac:dyDescent="0.25">
      <c r="A33" s="138"/>
      <c r="B33" s="61" t="s">
        <v>15</v>
      </c>
      <c r="C33" s="74" t="s">
        <v>16</v>
      </c>
      <c r="D33" s="64">
        <v>1</v>
      </c>
      <c r="E33" s="7">
        <f>E32*D33</f>
        <v>8</v>
      </c>
      <c r="F33" s="7"/>
      <c r="G33" s="7"/>
      <c r="H33" s="7"/>
      <c r="I33" s="7"/>
      <c r="J33" s="7"/>
      <c r="K33" s="7"/>
      <c r="L33" s="7"/>
    </row>
    <row r="34" spans="1:12" x14ac:dyDescent="0.25">
      <c r="A34" s="138"/>
      <c r="B34" s="75" t="s">
        <v>118</v>
      </c>
      <c r="C34" s="64" t="s">
        <v>106</v>
      </c>
      <c r="D34" s="7"/>
      <c r="E34" s="7">
        <f>1.44*1.05</f>
        <v>1.512</v>
      </c>
      <c r="F34" s="64"/>
      <c r="G34" s="7"/>
      <c r="H34" s="7"/>
      <c r="I34" s="7"/>
      <c r="J34" s="7"/>
      <c r="K34" s="7"/>
      <c r="L34" s="7"/>
    </row>
    <row r="35" spans="1:12" x14ac:dyDescent="0.25">
      <c r="A35" s="138"/>
      <c r="B35" s="76" t="s">
        <v>171</v>
      </c>
      <c r="C35" s="77" t="s">
        <v>22</v>
      </c>
      <c r="D35" s="77"/>
      <c r="E35" s="23">
        <f>0.104*1.05</f>
        <v>0.10920000000000001</v>
      </c>
      <c r="F35" s="62"/>
      <c r="G35" s="23"/>
      <c r="H35" s="23"/>
      <c r="I35" s="23"/>
      <c r="J35" s="23"/>
      <c r="K35" s="23"/>
      <c r="L35" s="23"/>
    </row>
    <row r="36" spans="1:12" x14ac:dyDescent="0.25">
      <c r="A36" s="138"/>
      <c r="B36" s="61" t="s">
        <v>175</v>
      </c>
      <c r="C36" s="2" t="s">
        <v>20</v>
      </c>
      <c r="D36" s="2">
        <v>0.08</v>
      </c>
      <c r="E36" s="2">
        <f>E32*D36</f>
        <v>0.64</v>
      </c>
      <c r="F36" s="62"/>
      <c r="G36" s="62"/>
      <c r="H36" s="62"/>
      <c r="I36" s="62"/>
      <c r="J36" s="62"/>
      <c r="K36" s="62"/>
      <c r="L36" s="62"/>
    </row>
    <row r="37" spans="1:12" x14ac:dyDescent="0.25">
      <c r="A37" s="138"/>
      <c r="B37" s="61" t="s">
        <v>176</v>
      </c>
      <c r="C37" s="2" t="s">
        <v>106</v>
      </c>
      <c r="D37" s="2">
        <v>2E-3</v>
      </c>
      <c r="E37" s="2">
        <f>E32*D37</f>
        <v>1.6E-2</v>
      </c>
      <c r="F37" s="62"/>
      <c r="G37" s="62"/>
      <c r="H37" s="62"/>
      <c r="I37" s="62"/>
      <c r="J37" s="62"/>
      <c r="K37" s="62"/>
      <c r="L37" s="62"/>
    </row>
    <row r="38" spans="1:12" x14ac:dyDescent="0.25">
      <c r="A38" s="138"/>
      <c r="B38" s="61" t="s">
        <v>177</v>
      </c>
      <c r="C38" s="2" t="s">
        <v>18</v>
      </c>
      <c r="D38" s="2">
        <v>0.21</v>
      </c>
      <c r="E38" s="62">
        <f>E33*D38</f>
        <v>1.68</v>
      </c>
      <c r="F38" s="62"/>
      <c r="G38" s="62"/>
      <c r="H38" s="62"/>
      <c r="I38" s="62"/>
      <c r="J38" s="62"/>
      <c r="K38" s="62"/>
      <c r="L38" s="62"/>
    </row>
    <row r="39" spans="1:12" x14ac:dyDescent="0.25">
      <c r="A39" s="138"/>
      <c r="B39" s="61" t="s">
        <v>178</v>
      </c>
      <c r="C39" s="2" t="s">
        <v>18</v>
      </c>
      <c r="D39" s="2">
        <v>0.25</v>
      </c>
      <c r="E39" s="62">
        <f>E33*D39</f>
        <v>2</v>
      </c>
      <c r="F39" s="62"/>
      <c r="G39" s="62"/>
      <c r="H39" s="62"/>
      <c r="I39" s="62"/>
      <c r="J39" s="62"/>
      <c r="K39" s="62"/>
      <c r="L39" s="62"/>
    </row>
    <row r="40" spans="1:12" x14ac:dyDescent="0.25">
      <c r="A40" s="139"/>
      <c r="B40" s="75" t="s">
        <v>17</v>
      </c>
      <c r="C40" s="74" t="s">
        <v>16</v>
      </c>
      <c r="D40" s="7">
        <v>0.25</v>
      </c>
      <c r="E40" s="7">
        <f>E32*D40</f>
        <v>2</v>
      </c>
      <c r="F40" s="7"/>
      <c r="G40" s="7"/>
      <c r="H40" s="7"/>
      <c r="I40" s="7"/>
      <c r="J40" s="7"/>
      <c r="K40" s="7"/>
      <c r="L40" s="7"/>
    </row>
    <row r="41" spans="1:12" x14ac:dyDescent="0.25">
      <c r="A41" s="129">
        <v>3</v>
      </c>
      <c r="B41" s="57" t="s">
        <v>144</v>
      </c>
      <c r="C41" s="59" t="s">
        <v>13</v>
      </c>
      <c r="D41" s="59"/>
      <c r="E41" s="59">
        <v>11.8</v>
      </c>
      <c r="F41" s="60"/>
      <c r="G41" s="60"/>
      <c r="H41" s="60"/>
      <c r="I41" s="60"/>
      <c r="J41" s="60"/>
      <c r="K41" s="60"/>
      <c r="L41" s="60"/>
    </row>
    <row r="42" spans="1:12" x14ac:dyDescent="0.25">
      <c r="A42" s="130"/>
      <c r="B42" s="61" t="s">
        <v>15</v>
      </c>
      <c r="C42" s="2" t="s">
        <v>16</v>
      </c>
      <c r="D42" s="2">
        <v>1</v>
      </c>
      <c r="E42" s="2">
        <f>E41*D42</f>
        <v>11.8</v>
      </c>
      <c r="F42" s="62"/>
      <c r="G42" s="62"/>
      <c r="H42" s="62"/>
      <c r="I42" s="62"/>
      <c r="J42" s="62"/>
      <c r="K42" s="62"/>
      <c r="L42" s="62"/>
    </row>
    <row r="43" spans="1:12" x14ac:dyDescent="0.25">
      <c r="A43" s="130"/>
      <c r="B43" s="61" t="s">
        <v>146</v>
      </c>
      <c r="C43" s="2" t="s">
        <v>21</v>
      </c>
      <c r="D43" s="2">
        <v>12.5</v>
      </c>
      <c r="E43" s="2">
        <f>E41*D43</f>
        <v>147.5</v>
      </c>
      <c r="F43" s="62"/>
      <c r="G43" s="62"/>
      <c r="H43" s="62"/>
      <c r="I43" s="62"/>
      <c r="J43" s="62"/>
      <c r="K43" s="62"/>
      <c r="L43" s="62"/>
    </row>
    <row r="44" spans="1:12" x14ac:dyDescent="0.25">
      <c r="A44" s="130"/>
      <c r="B44" s="61" t="s">
        <v>24</v>
      </c>
      <c r="C44" s="2" t="s">
        <v>14</v>
      </c>
      <c r="D44" s="2">
        <v>0.11</v>
      </c>
      <c r="E44" s="2">
        <f>E41*D44</f>
        <v>1.298</v>
      </c>
      <c r="F44" s="62"/>
      <c r="G44" s="62"/>
      <c r="H44" s="62"/>
      <c r="I44" s="62"/>
      <c r="J44" s="62"/>
      <c r="K44" s="62"/>
      <c r="L44" s="62"/>
    </row>
    <row r="45" spans="1:12" x14ac:dyDescent="0.25">
      <c r="A45" s="131"/>
      <c r="B45" s="61" t="s">
        <v>17</v>
      </c>
      <c r="C45" s="2" t="s">
        <v>16</v>
      </c>
      <c r="D45" s="2">
        <v>0.2</v>
      </c>
      <c r="E45" s="2">
        <f>E41*D45</f>
        <v>2.3600000000000003</v>
      </c>
      <c r="F45" s="62"/>
      <c r="G45" s="62"/>
      <c r="H45" s="62"/>
      <c r="I45" s="62"/>
      <c r="J45" s="62"/>
      <c r="K45" s="62"/>
      <c r="L45" s="62"/>
    </row>
    <row r="46" spans="1:12" x14ac:dyDescent="0.25">
      <c r="A46" s="129">
        <v>4</v>
      </c>
      <c r="B46" s="57" t="s">
        <v>136</v>
      </c>
      <c r="C46" s="59" t="s">
        <v>13</v>
      </c>
      <c r="D46" s="59"/>
      <c r="E46" s="59">
        <v>32.1</v>
      </c>
      <c r="F46" s="60"/>
      <c r="G46" s="60"/>
      <c r="H46" s="60"/>
      <c r="I46" s="60"/>
      <c r="J46" s="60"/>
      <c r="K46" s="60"/>
      <c r="L46" s="60"/>
    </row>
    <row r="47" spans="1:12" x14ac:dyDescent="0.25">
      <c r="A47" s="130"/>
      <c r="B47" s="61" t="s">
        <v>15</v>
      </c>
      <c r="C47" s="2" t="s">
        <v>16</v>
      </c>
      <c r="D47" s="2">
        <v>1</v>
      </c>
      <c r="E47" s="2">
        <f>E46*D47</f>
        <v>32.1</v>
      </c>
      <c r="F47" s="62"/>
      <c r="G47" s="62"/>
      <c r="H47" s="62"/>
      <c r="I47" s="62"/>
      <c r="J47" s="62"/>
      <c r="K47" s="62"/>
      <c r="L47" s="62"/>
    </row>
    <row r="48" spans="1:12" x14ac:dyDescent="0.25">
      <c r="A48" s="130"/>
      <c r="B48" s="61" t="s">
        <v>147</v>
      </c>
      <c r="C48" s="2" t="s">
        <v>21</v>
      </c>
      <c r="D48" s="2">
        <v>12.5</v>
      </c>
      <c r="E48" s="2">
        <f>E46*D48</f>
        <v>401.25</v>
      </c>
      <c r="F48" s="62"/>
      <c r="G48" s="62"/>
      <c r="H48" s="62"/>
      <c r="I48" s="62"/>
      <c r="J48" s="62"/>
      <c r="K48" s="62"/>
      <c r="L48" s="62"/>
    </row>
    <row r="49" spans="1:12" x14ac:dyDescent="0.25">
      <c r="A49" s="130"/>
      <c r="B49" s="61" t="s">
        <v>24</v>
      </c>
      <c r="C49" s="2" t="s">
        <v>14</v>
      </c>
      <c r="D49" s="2">
        <v>0.2</v>
      </c>
      <c r="E49" s="2">
        <f>E46*D49</f>
        <v>6.4200000000000008</v>
      </c>
      <c r="F49" s="62"/>
      <c r="G49" s="62"/>
      <c r="H49" s="62"/>
      <c r="I49" s="62"/>
      <c r="J49" s="62"/>
      <c r="K49" s="62"/>
      <c r="L49" s="62"/>
    </row>
    <row r="50" spans="1:12" x14ac:dyDescent="0.25">
      <c r="A50" s="131"/>
      <c r="B50" s="61" t="s">
        <v>17</v>
      </c>
      <c r="C50" s="2" t="s">
        <v>16</v>
      </c>
      <c r="D50" s="2">
        <v>0.2</v>
      </c>
      <c r="E50" s="2">
        <f>E46*D50</f>
        <v>6.4200000000000008</v>
      </c>
      <c r="F50" s="62"/>
      <c r="G50" s="62"/>
      <c r="H50" s="62"/>
      <c r="I50" s="62"/>
      <c r="J50" s="62"/>
      <c r="K50" s="62"/>
      <c r="L50" s="62"/>
    </row>
    <row r="51" spans="1:12" ht="25.5" x14ac:dyDescent="0.25">
      <c r="A51" s="129">
        <v>5</v>
      </c>
      <c r="B51" s="57" t="s">
        <v>254</v>
      </c>
      <c r="C51" s="59" t="s">
        <v>14</v>
      </c>
      <c r="D51" s="59"/>
      <c r="E51" s="59">
        <v>0.64</v>
      </c>
      <c r="F51" s="60"/>
      <c r="G51" s="60"/>
      <c r="H51" s="60"/>
      <c r="I51" s="60"/>
      <c r="J51" s="60"/>
      <c r="K51" s="60"/>
      <c r="L51" s="60"/>
    </row>
    <row r="52" spans="1:12" x14ac:dyDescent="0.25">
      <c r="A52" s="130"/>
      <c r="B52" s="61" t="s">
        <v>15</v>
      </c>
      <c r="C52" s="2" t="s">
        <v>19</v>
      </c>
      <c r="D52" s="2"/>
      <c r="E52" s="2">
        <v>8</v>
      </c>
      <c r="F52" s="62"/>
      <c r="G52" s="62"/>
      <c r="H52" s="62"/>
      <c r="I52" s="62"/>
      <c r="J52" s="62"/>
      <c r="K52" s="62"/>
      <c r="L52" s="62"/>
    </row>
    <row r="53" spans="1:12" x14ac:dyDescent="0.25">
      <c r="A53" s="130"/>
      <c r="B53" s="61" t="s">
        <v>249</v>
      </c>
      <c r="C53" s="2" t="s">
        <v>106</v>
      </c>
      <c r="D53" s="2">
        <v>1.02</v>
      </c>
      <c r="E53" s="2">
        <f>E51</f>
        <v>0.64</v>
      </c>
      <c r="F53" s="62"/>
      <c r="G53" s="62"/>
      <c r="H53" s="62"/>
      <c r="I53" s="62"/>
      <c r="J53" s="62"/>
      <c r="K53" s="62"/>
      <c r="L53" s="62"/>
    </row>
    <row r="54" spans="1:12" x14ac:dyDescent="0.25">
      <c r="A54" s="130"/>
      <c r="B54" s="61" t="s">
        <v>250</v>
      </c>
      <c r="C54" s="2" t="s">
        <v>14</v>
      </c>
      <c r="D54" s="2">
        <v>1.02</v>
      </c>
      <c r="E54" s="2">
        <f>E51*D54</f>
        <v>0.65280000000000005</v>
      </c>
      <c r="F54" s="62"/>
      <c r="G54" s="62"/>
      <c r="H54" s="62"/>
      <c r="I54" s="62"/>
      <c r="J54" s="62"/>
      <c r="K54" s="62"/>
      <c r="L54" s="62"/>
    </row>
    <row r="55" spans="1:12" x14ac:dyDescent="0.25">
      <c r="A55" s="130"/>
      <c r="B55" s="61" t="s">
        <v>175</v>
      </c>
      <c r="C55" s="2" t="s">
        <v>13</v>
      </c>
      <c r="D55" s="2">
        <v>2.56</v>
      </c>
      <c r="E55" s="2">
        <f>E51*D55</f>
        <v>1.6384000000000001</v>
      </c>
      <c r="F55" s="62"/>
      <c r="G55" s="62"/>
      <c r="H55" s="62"/>
      <c r="I55" s="62"/>
      <c r="J55" s="62"/>
      <c r="K55" s="62"/>
      <c r="L55" s="62"/>
    </row>
    <row r="56" spans="1:12" x14ac:dyDescent="0.25">
      <c r="A56" s="130"/>
      <c r="B56" s="61" t="s">
        <v>176</v>
      </c>
      <c r="C56" s="2" t="s">
        <v>14</v>
      </c>
      <c r="D56" s="2">
        <v>0.1</v>
      </c>
      <c r="E56" s="2">
        <f>E51*D56</f>
        <v>6.4000000000000001E-2</v>
      </c>
      <c r="F56" s="62"/>
      <c r="G56" s="62"/>
      <c r="H56" s="62"/>
      <c r="I56" s="62"/>
      <c r="J56" s="62"/>
      <c r="K56" s="62"/>
      <c r="L56" s="62"/>
    </row>
    <row r="57" spans="1:12" x14ac:dyDescent="0.25">
      <c r="A57" s="130"/>
      <c r="B57" s="61" t="s">
        <v>251</v>
      </c>
      <c r="C57" s="2" t="s">
        <v>252</v>
      </c>
      <c r="D57" s="2"/>
      <c r="E57" s="2">
        <f>0.021*1.02</f>
        <v>2.1420000000000002E-2</v>
      </c>
      <c r="F57" s="62"/>
      <c r="G57" s="62"/>
      <c r="H57" s="62"/>
      <c r="I57" s="62"/>
      <c r="J57" s="62"/>
      <c r="K57" s="62"/>
      <c r="L57" s="62"/>
    </row>
    <row r="58" spans="1:12" x14ac:dyDescent="0.25">
      <c r="A58" s="130"/>
      <c r="B58" s="61" t="s">
        <v>253</v>
      </c>
      <c r="C58" s="2" t="s">
        <v>252</v>
      </c>
      <c r="D58" s="2"/>
      <c r="E58" s="2">
        <f>0.016*1.02</f>
        <v>1.6320000000000001E-2</v>
      </c>
      <c r="F58" s="62"/>
      <c r="G58" s="62"/>
      <c r="H58" s="62"/>
      <c r="I58" s="62"/>
      <c r="J58" s="62"/>
      <c r="K58" s="62"/>
      <c r="L58" s="62"/>
    </row>
    <row r="59" spans="1:12" x14ac:dyDescent="0.25">
      <c r="A59" s="131"/>
      <c r="B59" s="61" t="s">
        <v>17</v>
      </c>
      <c r="C59" s="2" t="s">
        <v>16</v>
      </c>
      <c r="D59" s="2">
        <v>25</v>
      </c>
      <c r="E59" s="2">
        <f>E51*D59</f>
        <v>16</v>
      </c>
      <c r="F59" s="62"/>
      <c r="G59" s="62"/>
      <c r="H59" s="62"/>
      <c r="I59" s="62"/>
      <c r="J59" s="62"/>
      <c r="K59" s="62"/>
      <c r="L59" s="62"/>
    </row>
    <row r="60" spans="1:12" ht="25.5" x14ac:dyDescent="0.25">
      <c r="A60" s="140">
        <v>6</v>
      </c>
      <c r="B60" s="57" t="s">
        <v>200</v>
      </c>
      <c r="C60" s="59" t="s">
        <v>13</v>
      </c>
      <c r="D60" s="59"/>
      <c r="E60" s="59">
        <v>6.59</v>
      </c>
      <c r="F60" s="60"/>
      <c r="G60" s="60"/>
      <c r="H60" s="60"/>
      <c r="I60" s="60"/>
      <c r="J60" s="60"/>
      <c r="K60" s="60"/>
      <c r="L60" s="60"/>
    </row>
    <row r="61" spans="1:12" x14ac:dyDescent="0.25">
      <c r="A61" s="140"/>
      <c r="B61" s="61" t="s">
        <v>15</v>
      </c>
      <c r="C61" s="2" t="s">
        <v>16</v>
      </c>
      <c r="D61" s="2">
        <v>1</v>
      </c>
      <c r="E61" s="2">
        <f>E60*D61</f>
        <v>6.59</v>
      </c>
      <c r="F61" s="62"/>
      <c r="G61" s="62"/>
      <c r="H61" s="62"/>
      <c r="I61" s="62"/>
      <c r="J61" s="62"/>
      <c r="K61" s="62"/>
      <c r="L61" s="62"/>
    </row>
    <row r="62" spans="1:12" x14ac:dyDescent="0.25">
      <c r="A62" s="140"/>
      <c r="B62" s="61" t="s">
        <v>199</v>
      </c>
      <c r="C62" s="2" t="s">
        <v>14</v>
      </c>
      <c r="D62" s="2">
        <v>0.05</v>
      </c>
      <c r="E62" s="2">
        <f>E60*D62</f>
        <v>0.32950000000000002</v>
      </c>
      <c r="F62" s="62"/>
      <c r="G62" s="62"/>
      <c r="H62" s="62"/>
      <c r="I62" s="62"/>
      <c r="J62" s="62"/>
      <c r="K62" s="62"/>
      <c r="L62" s="62"/>
    </row>
    <row r="63" spans="1:12" ht="25.5" x14ac:dyDescent="0.25">
      <c r="A63" s="140">
        <v>7</v>
      </c>
      <c r="B63" s="57" t="s">
        <v>201</v>
      </c>
      <c r="C63" s="59" t="s">
        <v>13</v>
      </c>
      <c r="D63" s="59"/>
      <c r="E63" s="59">
        <v>6.59</v>
      </c>
      <c r="F63" s="60"/>
      <c r="G63" s="60"/>
      <c r="H63" s="60"/>
      <c r="I63" s="60"/>
      <c r="J63" s="60"/>
      <c r="K63" s="60"/>
      <c r="L63" s="60"/>
    </row>
    <row r="64" spans="1:12" x14ac:dyDescent="0.25">
      <c r="A64" s="140"/>
      <c r="B64" s="61" t="s">
        <v>15</v>
      </c>
      <c r="C64" s="2" t="s">
        <v>16</v>
      </c>
      <c r="D64" s="2">
        <v>1</v>
      </c>
      <c r="E64" s="2">
        <f>E63*D64</f>
        <v>6.59</v>
      </c>
      <c r="F64" s="62"/>
      <c r="G64" s="62"/>
      <c r="H64" s="62"/>
      <c r="I64" s="62"/>
      <c r="J64" s="62"/>
      <c r="K64" s="62"/>
      <c r="L64" s="62"/>
    </row>
    <row r="65" spans="1:12" x14ac:dyDescent="0.25">
      <c r="A65" s="140"/>
      <c r="B65" s="61" t="s">
        <v>24</v>
      </c>
      <c r="C65" s="2" t="s">
        <v>14</v>
      </c>
      <c r="D65" s="2">
        <v>0.04</v>
      </c>
      <c r="E65" s="2">
        <f>D65*E63</f>
        <v>0.2636</v>
      </c>
      <c r="F65" s="62"/>
      <c r="G65" s="62"/>
      <c r="H65" s="62"/>
      <c r="I65" s="62"/>
      <c r="J65" s="62"/>
      <c r="K65" s="62"/>
      <c r="L65" s="62"/>
    </row>
    <row r="66" spans="1:12" x14ac:dyDescent="0.25">
      <c r="A66" s="140"/>
      <c r="B66" s="61" t="s">
        <v>17</v>
      </c>
      <c r="C66" s="2" t="s">
        <v>16</v>
      </c>
      <c r="D66" s="2">
        <v>0.1</v>
      </c>
      <c r="E66" s="2">
        <f>E63*D66</f>
        <v>0.65900000000000003</v>
      </c>
      <c r="F66" s="62"/>
      <c r="G66" s="62"/>
      <c r="H66" s="62"/>
      <c r="I66" s="62"/>
      <c r="J66" s="62"/>
      <c r="K66" s="62"/>
      <c r="L66" s="62"/>
    </row>
    <row r="67" spans="1:12" ht="25.5" x14ac:dyDescent="0.25">
      <c r="A67" s="129">
        <v>8</v>
      </c>
      <c r="B67" s="57" t="s">
        <v>179</v>
      </c>
      <c r="C67" s="59" t="s">
        <v>13</v>
      </c>
      <c r="D67" s="59"/>
      <c r="E67" s="59">
        <v>2.1</v>
      </c>
      <c r="F67" s="60"/>
      <c r="G67" s="60"/>
      <c r="H67" s="60"/>
      <c r="I67" s="60"/>
      <c r="J67" s="60"/>
      <c r="K67" s="60"/>
      <c r="L67" s="60"/>
    </row>
    <row r="68" spans="1:12" x14ac:dyDescent="0.25">
      <c r="A68" s="130"/>
      <c r="B68" s="61" t="s">
        <v>15</v>
      </c>
      <c r="C68" s="2" t="s">
        <v>16</v>
      </c>
      <c r="D68" s="2">
        <v>1</v>
      </c>
      <c r="E68" s="2">
        <f>E67*D68</f>
        <v>2.1</v>
      </c>
      <c r="F68" s="62"/>
      <c r="G68" s="62"/>
      <c r="H68" s="62"/>
      <c r="I68" s="62"/>
      <c r="J68" s="62"/>
      <c r="K68" s="62"/>
      <c r="L68" s="62"/>
    </row>
    <row r="69" spans="1:12" x14ac:dyDescent="0.25">
      <c r="A69" s="130"/>
      <c r="B69" s="61" t="s">
        <v>25</v>
      </c>
      <c r="C69" s="2" t="s">
        <v>13</v>
      </c>
      <c r="D69" s="2">
        <v>1.05</v>
      </c>
      <c r="E69" s="2">
        <f>E67*D69</f>
        <v>2.2050000000000001</v>
      </c>
      <c r="F69" s="62"/>
      <c r="G69" s="62"/>
      <c r="H69" s="62"/>
      <c r="I69" s="62"/>
      <c r="J69" s="62"/>
      <c r="K69" s="62"/>
      <c r="L69" s="62"/>
    </row>
    <row r="70" spans="1:12" x14ac:dyDescent="0.25">
      <c r="A70" s="129">
        <v>9</v>
      </c>
      <c r="B70" s="57" t="s">
        <v>109</v>
      </c>
      <c r="C70" s="59" t="s">
        <v>13</v>
      </c>
      <c r="D70" s="59"/>
      <c r="E70" s="59">
        <v>27.18</v>
      </c>
      <c r="F70" s="60"/>
      <c r="G70" s="60"/>
      <c r="H70" s="60"/>
      <c r="I70" s="60"/>
      <c r="J70" s="60"/>
      <c r="K70" s="60"/>
      <c r="L70" s="60"/>
    </row>
    <row r="71" spans="1:12" x14ac:dyDescent="0.25">
      <c r="A71" s="130"/>
      <c r="B71" s="61" t="s">
        <v>15</v>
      </c>
      <c r="C71" s="2" t="s">
        <v>16</v>
      </c>
      <c r="D71" s="2">
        <v>1</v>
      </c>
      <c r="E71" s="2">
        <f>E70*D71</f>
        <v>27.18</v>
      </c>
      <c r="F71" s="62"/>
      <c r="G71" s="62"/>
      <c r="H71" s="62"/>
      <c r="I71" s="62"/>
      <c r="J71" s="62"/>
      <c r="K71" s="62"/>
      <c r="L71" s="62"/>
    </row>
    <row r="72" spans="1:12" x14ac:dyDescent="0.25">
      <c r="A72" s="130"/>
      <c r="B72" s="61" t="s">
        <v>110</v>
      </c>
      <c r="C72" s="2" t="s">
        <v>13</v>
      </c>
      <c r="D72" s="2">
        <v>1.05</v>
      </c>
      <c r="E72" s="2">
        <f>E70*D72</f>
        <v>28.539000000000001</v>
      </c>
      <c r="F72" s="62"/>
      <c r="G72" s="62"/>
      <c r="H72" s="62"/>
      <c r="I72" s="62"/>
      <c r="J72" s="62"/>
      <c r="K72" s="62"/>
      <c r="L72" s="62"/>
    </row>
    <row r="73" spans="1:12" x14ac:dyDescent="0.25">
      <c r="A73" s="131"/>
      <c r="B73" s="78" t="s">
        <v>17</v>
      </c>
      <c r="C73" s="54" t="s">
        <v>16</v>
      </c>
      <c r="D73" s="54">
        <v>0.2</v>
      </c>
      <c r="E73" s="54">
        <f>E70*D73</f>
        <v>5.4359999999999999</v>
      </c>
      <c r="F73" s="79"/>
      <c r="G73" s="79"/>
      <c r="H73" s="79"/>
      <c r="I73" s="79"/>
      <c r="J73" s="79"/>
      <c r="K73" s="79"/>
      <c r="L73" s="79"/>
    </row>
    <row r="74" spans="1:12" x14ac:dyDescent="0.25">
      <c r="A74" s="140">
        <v>10</v>
      </c>
      <c r="B74" s="57" t="s">
        <v>196</v>
      </c>
      <c r="C74" s="59" t="s">
        <v>13</v>
      </c>
      <c r="D74" s="2"/>
      <c r="E74" s="59">
        <f>51+29.8</f>
        <v>80.8</v>
      </c>
      <c r="F74" s="62"/>
      <c r="G74" s="62"/>
      <c r="H74" s="62"/>
      <c r="I74" s="62"/>
      <c r="J74" s="62"/>
      <c r="K74" s="62"/>
      <c r="L74" s="62"/>
    </row>
    <row r="75" spans="1:12" x14ac:dyDescent="0.25">
      <c r="A75" s="140"/>
      <c r="B75" s="61" t="s">
        <v>15</v>
      </c>
      <c r="C75" s="2" t="s">
        <v>16</v>
      </c>
      <c r="D75" s="2">
        <v>1</v>
      </c>
      <c r="E75" s="2">
        <f>E74*D75</f>
        <v>80.8</v>
      </c>
      <c r="F75" s="62"/>
      <c r="G75" s="62"/>
      <c r="H75" s="62"/>
      <c r="I75" s="62"/>
      <c r="J75" s="62"/>
      <c r="K75" s="62"/>
      <c r="L75" s="62"/>
    </row>
    <row r="76" spans="1:12" x14ac:dyDescent="0.25">
      <c r="A76" s="140"/>
      <c r="B76" s="61" t="s">
        <v>24</v>
      </c>
      <c r="C76" s="2" t="s">
        <v>14</v>
      </c>
      <c r="D76" s="2">
        <v>3.2000000000000001E-2</v>
      </c>
      <c r="E76" s="2">
        <f>D76*E74</f>
        <v>2.5855999999999999</v>
      </c>
      <c r="F76" s="62"/>
      <c r="G76" s="62"/>
      <c r="H76" s="62"/>
      <c r="I76" s="62"/>
      <c r="J76" s="62"/>
      <c r="K76" s="62"/>
      <c r="L76" s="62"/>
    </row>
    <row r="77" spans="1:12" x14ac:dyDescent="0.25">
      <c r="A77" s="140"/>
      <c r="B77" s="61" t="s">
        <v>17</v>
      </c>
      <c r="C77" s="2" t="s">
        <v>16</v>
      </c>
      <c r="D77" s="2">
        <v>0.1</v>
      </c>
      <c r="E77" s="2">
        <f>E74*D77</f>
        <v>8.08</v>
      </c>
      <c r="F77" s="62"/>
      <c r="G77" s="62"/>
      <c r="H77" s="62"/>
      <c r="I77" s="62"/>
      <c r="J77" s="62"/>
      <c r="K77" s="62"/>
      <c r="L77" s="62"/>
    </row>
    <row r="78" spans="1:12" ht="25.5" x14ac:dyDescent="0.25">
      <c r="A78" s="140">
        <v>11</v>
      </c>
      <c r="B78" s="57" t="s">
        <v>137</v>
      </c>
      <c r="C78" s="59" t="s">
        <v>19</v>
      </c>
      <c r="D78" s="59"/>
      <c r="E78" s="59">
        <v>23.08</v>
      </c>
      <c r="F78" s="60"/>
      <c r="G78" s="60"/>
      <c r="H78" s="60"/>
      <c r="I78" s="60"/>
      <c r="J78" s="60"/>
      <c r="K78" s="60"/>
      <c r="L78" s="60"/>
    </row>
    <row r="79" spans="1:12" x14ac:dyDescent="0.25">
      <c r="A79" s="140"/>
      <c r="B79" s="61" t="s">
        <v>15</v>
      </c>
      <c r="C79" s="2" t="s">
        <v>16</v>
      </c>
      <c r="D79" s="2">
        <v>1</v>
      </c>
      <c r="E79" s="2">
        <f>E78*D79</f>
        <v>23.08</v>
      </c>
      <c r="F79" s="62"/>
      <c r="G79" s="62"/>
      <c r="H79" s="62"/>
      <c r="I79" s="62"/>
      <c r="J79" s="62"/>
      <c r="K79" s="62"/>
      <c r="L79" s="62"/>
    </row>
    <row r="80" spans="1:12" x14ac:dyDescent="0.25">
      <c r="A80" s="140"/>
      <c r="B80" s="61" t="s">
        <v>24</v>
      </c>
      <c r="C80" s="2" t="s">
        <v>14</v>
      </c>
      <c r="D80" s="2">
        <v>1.2E-2</v>
      </c>
      <c r="E80" s="2">
        <f>D80*E78</f>
        <v>0.27695999999999998</v>
      </c>
      <c r="F80" s="62"/>
      <c r="G80" s="62"/>
      <c r="H80" s="62"/>
      <c r="I80" s="62"/>
      <c r="J80" s="62"/>
      <c r="K80" s="62"/>
      <c r="L80" s="62"/>
    </row>
    <row r="81" spans="1:12" x14ac:dyDescent="0.25">
      <c r="A81" s="140"/>
      <c r="B81" s="61" t="s">
        <v>17</v>
      </c>
      <c r="C81" s="2" t="s">
        <v>16</v>
      </c>
      <c r="D81" s="2">
        <v>0.1</v>
      </c>
      <c r="E81" s="2">
        <f>E78*D81</f>
        <v>2.3079999999999998</v>
      </c>
      <c r="F81" s="62"/>
      <c r="G81" s="62"/>
      <c r="H81" s="62"/>
      <c r="I81" s="62"/>
      <c r="J81" s="62"/>
      <c r="K81" s="62"/>
      <c r="L81" s="62"/>
    </row>
    <row r="82" spans="1:12" x14ac:dyDescent="0.25">
      <c r="A82" s="126">
        <v>12</v>
      </c>
      <c r="B82" s="57" t="s">
        <v>135</v>
      </c>
      <c r="C82" s="80" t="s">
        <v>13</v>
      </c>
      <c r="D82" s="80"/>
      <c r="E82" s="80">
        <v>16.75</v>
      </c>
      <c r="F82" s="81"/>
      <c r="G82" s="81"/>
      <c r="H82" s="81"/>
      <c r="I82" s="81"/>
      <c r="J82" s="81"/>
      <c r="K82" s="81"/>
      <c r="L82" s="81"/>
    </row>
    <row r="83" spans="1:12" x14ac:dyDescent="0.25">
      <c r="A83" s="141"/>
      <c r="B83" s="61" t="s">
        <v>15</v>
      </c>
      <c r="C83" s="2" t="s">
        <v>16</v>
      </c>
      <c r="D83" s="2">
        <v>1</v>
      </c>
      <c r="E83" s="2">
        <f>E82*D83</f>
        <v>16.75</v>
      </c>
      <c r="F83" s="62"/>
      <c r="G83" s="62"/>
      <c r="H83" s="62"/>
      <c r="I83" s="62"/>
      <c r="J83" s="62"/>
      <c r="K83" s="62"/>
      <c r="L83" s="79"/>
    </row>
    <row r="84" spans="1:12" x14ac:dyDescent="0.25">
      <c r="A84" s="141"/>
      <c r="B84" s="61" t="s">
        <v>116</v>
      </c>
      <c r="C84" s="2" t="s">
        <v>23</v>
      </c>
      <c r="D84" s="2">
        <v>0.4</v>
      </c>
      <c r="E84" s="2">
        <f>E82*D84</f>
        <v>6.7</v>
      </c>
      <c r="F84" s="62"/>
      <c r="G84" s="62"/>
      <c r="H84" s="62"/>
      <c r="I84" s="62"/>
      <c r="J84" s="62"/>
      <c r="K84" s="62"/>
      <c r="L84" s="79"/>
    </row>
    <row r="85" spans="1:12" x14ac:dyDescent="0.25">
      <c r="A85" s="127"/>
      <c r="B85" s="61" t="s">
        <v>17</v>
      </c>
      <c r="C85" s="2" t="s">
        <v>16</v>
      </c>
      <c r="D85" s="2">
        <v>0.3</v>
      </c>
      <c r="E85" s="2">
        <f>E82*D85</f>
        <v>5.0249999999999995</v>
      </c>
      <c r="F85" s="62"/>
      <c r="G85" s="62"/>
      <c r="H85" s="62"/>
      <c r="I85" s="62"/>
      <c r="J85" s="62"/>
      <c r="K85" s="62"/>
      <c r="L85" s="79"/>
    </row>
    <row r="86" spans="1:12" ht="25.5" x14ac:dyDescent="0.25">
      <c r="A86" s="140">
        <v>13</v>
      </c>
      <c r="B86" s="57" t="s">
        <v>188</v>
      </c>
      <c r="C86" s="80" t="s">
        <v>13</v>
      </c>
      <c r="D86" s="80"/>
      <c r="E86" s="80">
        <v>51</v>
      </c>
      <c r="F86" s="81"/>
      <c r="G86" s="81"/>
      <c r="H86" s="81"/>
      <c r="I86" s="81"/>
      <c r="J86" s="81"/>
      <c r="K86" s="81"/>
      <c r="L86" s="81"/>
    </row>
    <row r="87" spans="1:12" x14ac:dyDescent="0.25">
      <c r="A87" s="140"/>
      <c r="B87" s="61" t="s">
        <v>15</v>
      </c>
      <c r="C87" s="2" t="s">
        <v>16</v>
      </c>
      <c r="D87" s="2">
        <v>1</v>
      </c>
      <c r="E87" s="2">
        <f>E86*D87</f>
        <v>51</v>
      </c>
      <c r="F87" s="62"/>
      <c r="G87" s="62"/>
      <c r="H87" s="62"/>
      <c r="I87" s="62"/>
      <c r="J87" s="62"/>
      <c r="K87" s="62"/>
      <c r="L87" s="62"/>
    </row>
    <row r="88" spans="1:12" x14ac:dyDescent="0.25">
      <c r="A88" s="140"/>
      <c r="B88" s="61" t="s">
        <v>26</v>
      </c>
      <c r="C88" s="2" t="s">
        <v>23</v>
      </c>
      <c r="D88" s="2">
        <v>0.15</v>
      </c>
      <c r="E88" s="2">
        <f>E86*D88</f>
        <v>7.6499999999999995</v>
      </c>
      <c r="F88" s="62"/>
      <c r="G88" s="62"/>
      <c r="H88" s="62"/>
      <c r="I88" s="62"/>
      <c r="J88" s="62"/>
      <c r="K88" s="62"/>
      <c r="L88" s="62"/>
    </row>
    <row r="89" spans="1:12" x14ac:dyDescent="0.25">
      <c r="A89" s="140"/>
      <c r="B89" s="61" t="s">
        <v>27</v>
      </c>
      <c r="C89" s="2" t="s">
        <v>18</v>
      </c>
      <c r="D89" s="2">
        <v>1.2</v>
      </c>
      <c r="E89" s="2">
        <f>E86*D89</f>
        <v>61.199999999999996</v>
      </c>
      <c r="F89" s="62"/>
      <c r="G89" s="62"/>
      <c r="H89" s="62"/>
      <c r="I89" s="62"/>
      <c r="J89" s="62"/>
      <c r="K89" s="62"/>
      <c r="L89" s="62"/>
    </row>
    <row r="90" spans="1:12" x14ac:dyDescent="0.25">
      <c r="A90" s="140"/>
      <c r="B90" s="61" t="s">
        <v>28</v>
      </c>
      <c r="C90" s="2" t="s">
        <v>23</v>
      </c>
      <c r="D90" s="2">
        <v>0.4</v>
      </c>
      <c r="E90" s="2">
        <f>E86*D90</f>
        <v>20.400000000000002</v>
      </c>
      <c r="F90" s="62"/>
      <c r="G90" s="62"/>
      <c r="H90" s="62"/>
      <c r="I90" s="62"/>
      <c r="J90" s="62"/>
      <c r="K90" s="62"/>
      <c r="L90" s="62"/>
    </row>
    <row r="91" spans="1:12" x14ac:dyDescent="0.25">
      <c r="A91" s="140"/>
      <c r="B91" s="61" t="s">
        <v>17</v>
      </c>
      <c r="C91" s="2" t="s">
        <v>16</v>
      </c>
      <c r="D91" s="2">
        <v>0.3</v>
      </c>
      <c r="E91" s="2">
        <f>E86*D91</f>
        <v>15.299999999999999</v>
      </c>
      <c r="F91" s="62"/>
      <c r="G91" s="62"/>
      <c r="H91" s="62"/>
      <c r="I91" s="62"/>
      <c r="J91" s="62"/>
      <c r="K91" s="62"/>
      <c r="L91" s="62"/>
    </row>
    <row r="92" spans="1:12" ht="25.5" x14ac:dyDescent="0.25">
      <c r="A92" s="126">
        <v>14</v>
      </c>
      <c r="B92" s="57" t="s">
        <v>154</v>
      </c>
      <c r="C92" s="80" t="s">
        <v>13</v>
      </c>
      <c r="D92" s="80"/>
      <c r="E92" s="59">
        <v>2.0099999999999998</v>
      </c>
      <c r="F92" s="81"/>
      <c r="G92" s="81"/>
      <c r="H92" s="81"/>
      <c r="I92" s="81"/>
      <c r="J92" s="81"/>
      <c r="K92" s="81"/>
      <c r="L92" s="81"/>
    </row>
    <row r="93" spans="1:12" x14ac:dyDescent="0.25">
      <c r="A93" s="141"/>
      <c r="B93" s="61" t="s">
        <v>15</v>
      </c>
      <c r="C93" s="2" t="s">
        <v>16</v>
      </c>
      <c r="D93" s="2">
        <v>1</v>
      </c>
      <c r="E93" s="2">
        <f>E92*D93</f>
        <v>2.0099999999999998</v>
      </c>
      <c r="F93" s="62"/>
      <c r="G93" s="62"/>
      <c r="H93" s="62"/>
      <c r="I93" s="62"/>
      <c r="J93" s="62"/>
      <c r="K93" s="62"/>
      <c r="L93" s="62"/>
    </row>
    <row r="94" spans="1:12" x14ac:dyDescent="0.25">
      <c r="A94" s="141"/>
      <c r="B94" s="61" t="s">
        <v>26</v>
      </c>
      <c r="C94" s="2" t="s">
        <v>23</v>
      </c>
      <c r="D94" s="2">
        <v>0.15</v>
      </c>
      <c r="E94" s="2">
        <f>E92*D94</f>
        <v>0.30149999999999993</v>
      </c>
      <c r="F94" s="62"/>
      <c r="G94" s="62"/>
      <c r="H94" s="62"/>
      <c r="I94" s="62"/>
      <c r="J94" s="62"/>
      <c r="K94" s="62"/>
      <c r="L94" s="62"/>
    </row>
    <row r="95" spans="1:12" x14ac:dyDescent="0.25">
      <c r="A95" s="141"/>
      <c r="B95" s="61" t="s">
        <v>27</v>
      </c>
      <c r="C95" s="2" t="s">
        <v>18</v>
      </c>
      <c r="D95" s="2">
        <v>1.2</v>
      </c>
      <c r="E95" s="2">
        <f>E92*D95</f>
        <v>2.4119999999999995</v>
      </c>
      <c r="F95" s="62"/>
      <c r="G95" s="62"/>
      <c r="H95" s="62"/>
      <c r="I95" s="62"/>
      <c r="J95" s="62"/>
      <c r="K95" s="62"/>
      <c r="L95" s="62"/>
    </row>
    <row r="96" spans="1:12" x14ac:dyDescent="0.25">
      <c r="A96" s="141"/>
      <c r="B96" s="61" t="s">
        <v>28</v>
      </c>
      <c r="C96" s="2" t="s">
        <v>23</v>
      </c>
      <c r="D96" s="2">
        <v>0.4</v>
      </c>
      <c r="E96" s="2">
        <f>E92*D96</f>
        <v>0.80399999999999994</v>
      </c>
      <c r="F96" s="62"/>
      <c r="G96" s="62"/>
      <c r="H96" s="62"/>
      <c r="I96" s="62"/>
      <c r="J96" s="62"/>
      <c r="K96" s="62"/>
      <c r="L96" s="62"/>
    </row>
    <row r="97" spans="1:12" x14ac:dyDescent="0.25">
      <c r="A97" s="127"/>
      <c r="B97" s="61" t="s">
        <v>17</v>
      </c>
      <c r="C97" s="2" t="s">
        <v>16</v>
      </c>
      <c r="D97" s="2">
        <v>0.3</v>
      </c>
      <c r="E97" s="2">
        <f>E92*D97</f>
        <v>0.60299999999999987</v>
      </c>
      <c r="F97" s="62"/>
      <c r="G97" s="62"/>
      <c r="H97" s="62"/>
      <c r="I97" s="62"/>
      <c r="J97" s="62"/>
      <c r="K97" s="62"/>
      <c r="L97" s="62"/>
    </row>
    <row r="98" spans="1:12" ht="25.5" x14ac:dyDescent="0.25">
      <c r="A98" s="140">
        <v>15</v>
      </c>
      <c r="B98" s="57" t="s">
        <v>153</v>
      </c>
      <c r="C98" s="59" t="s">
        <v>19</v>
      </c>
      <c r="D98" s="59"/>
      <c r="E98" s="80">
        <v>23.08</v>
      </c>
      <c r="F98" s="60"/>
      <c r="G98" s="60"/>
      <c r="H98" s="60"/>
      <c r="I98" s="60"/>
      <c r="J98" s="60"/>
      <c r="K98" s="60"/>
      <c r="L98" s="60"/>
    </row>
    <row r="99" spans="1:12" x14ac:dyDescent="0.25">
      <c r="A99" s="140"/>
      <c r="B99" s="61" t="s">
        <v>15</v>
      </c>
      <c r="C99" s="2" t="s">
        <v>16</v>
      </c>
      <c r="D99" s="2">
        <v>1</v>
      </c>
      <c r="E99" s="2">
        <f>E98*D99</f>
        <v>23.08</v>
      </c>
      <c r="F99" s="62"/>
      <c r="G99" s="62"/>
      <c r="H99" s="62"/>
      <c r="I99" s="62"/>
      <c r="J99" s="62"/>
      <c r="K99" s="62"/>
      <c r="L99" s="62"/>
    </row>
    <row r="100" spans="1:12" x14ac:dyDescent="0.25">
      <c r="A100" s="140"/>
      <c r="B100" s="61" t="s">
        <v>26</v>
      </c>
      <c r="C100" s="2" t="s">
        <v>23</v>
      </c>
      <c r="D100" s="2">
        <v>0.15</v>
      </c>
      <c r="E100" s="2">
        <f>E98*D100</f>
        <v>3.4619999999999997</v>
      </c>
      <c r="F100" s="62"/>
      <c r="G100" s="62"/>
      <c r="H100" s="62"/>
      <c r="I100" s="62"/>
      <c r="J100" s="62"/>
      <c r="K100" s="62"/>
      <c r="L100" s="62"/>
    </row>
    <row r="101" spans="1:12" x14ac:dyDescent="0.25">
      <c r="A101" s="140"/>
      <c r="B101" s="61" t="s">
        <v>27</v>
      </c>
      <c r="C101" s="2" t="s">
        <v>18</v>
      </c>
      <c r="D101" s="2">
        <v>1.2</v>
      </c>
      <c r="E101" s="2">
        <f>E98*D101</f>
        <v>27.695999999999998</v>
      </c>
      <c r="F101" s="62"/>
      <c r="G101" s="62"/>
      <c r="H101" s="62"/>
      <c r="I101" s="62"/>
      <c r="J101" s="62"/>
      <c r="K101" s="62"/>
      <c r="L101" s="62"/>
    </row>
    <row r="102" spans="1:12" x14ac:dyDescent="0.25">
      <c r="A102" s="140"/>
      <c r="B102" s="61" t="s">
        <v>28</v>
      </c>
      <c r="C102" s="2" t="s">
        <v>23</v>
      </c>
      <c r="D102" s="2">
        <v>0.08</v>
      </c>
      <c r="E102" s="2">
        <f>E98*D102</f>
        <v>1.8463999999999998</v>
      </c>
      <c r="F102" s="62"/>
      <c r="G102" s="62"/>
      <c r="H102" s="62"/>
      <c r="I102" s="62"/>
      <c r="J102" s="62"/>
      <c r="K102" s="62"/>
      <c r="L102" s="62"/>
    </row>
    <row r="103" spans="1:12" x14ac:dyDescent="0.25">
      <c r="A103" s="140"/>
      <c r="B103" s="61" t="s">
        <v>17</v>
      </c>
      <c r="C103" s="2" t="s">
        <v>16</v>
      </c>
      <c r="D103" s="2">
        <v>0.5</v>
      </c>
      <c r="E103" s="2">
        <f>E98*D103</f>
        <v>11.54</v>
      </c>
      <c r="F103" s="62"/>
      <c r="G103" s="62"/>
      <c r="H103" s="62"/>
      <c r="I103" s="62"/>
      <c r="J103" s="62"/>
      <c r="K103" s="62"/>
      <c r="L103" s="62"/>
    </row>
    <row r="104" spans="1:12" x14ac:dyDescent="0.25">
      <c r="A104" s="140">
        <v>16</v>
      </c>
      <c r="B104" s="57" t="s">
        <v>111</v>
      </c>
      <c r="C104" s="80" t="s">
        <v>13</v>
      </c>
      <c r="D104" s="80"/>
      <c r="E104" s="80">
        <v>29.8</v>
      </c>
      <c r="F104" s="81"/>
      <c r="G104" s="81"/>
      <c r="H104" s="81"/>
      <c r="I104" s="81"/>
      <c r="J104" s="81"/>
      <c r="K104" s="81"/>
      <c r="L104" s="81"/>
    </row>
    <row r="105" spans="1:12" x14ac:dyDescent="0.25">
      <c r="A105" s="140"/>
      <c r="B105" s="61" t="s">
        <v>15</v>
      </c>
      <c r="C105" s="2" t="s">
        <v>16</v>
      </c>
      <c r="D105" s="2">
        <v>1</v>
      </c>
      <c r="E105" s="2">
        <f>E104*D105</f>
        <v>29.8</v>
      </c>
      <c r="F105" s="62"/>
      <c r="G105" s="62"/>
      <c r="H105" s="62"/>
      <c r="I105" s="62"/>
      <c r="J105" s="62"/>
      <c r="K105" s="62"/>
      <c r="L105" s="62"/>
    </row>
    <row r="106" spans="1:12" x14ac:dyDescent="0.25">
      <c r="A106" s="140"/>
      <c r="B106" s="61" t="s">
        <v>112</v>
      </c>
      <c r="C106" s="2" t="s">
        <v>13</v>
      </c>
      <c r="D106" s="2">
        <v>1.05</v>
      </c>
      <c r="E106" s="2">
        <f>E104*D106</f>
        <v>31.290000000000003</v>
      </c>
      <c r="F106" s="62"/>
      <c r="G106" s="62"/>
      <c r="H106" s="62"/>
      <c r="I106" s="62"/>
      <c r="J106" s="62"/>
      <c r="K106" s="62"/>
      <c r="L106" s="62"/>
    </row>
    <row r="107" spans="1:12" x14ac:dyDescent="0.25">
      <c r="A107" s="140"/>
      <c r="B107" s="61" t="s">
        <v>113</v>
      </c>
      <c r="C107" s="2" t="s">
        <v>18</v>
      </c>
      <c r="D107" s="2">
        <v>10</v>
      </c>
      <c r="E107" s="2">
        <f>E104*D107</f>
        <v>298</v>
      </c>
      <c r="F107" s="62"/>
      <c r="G107" s="62"/>
      <c r="H107" s="62"/>
      <c r="I107" s="62"/>
      <c r="J107" s="62"/>
      <c r="K107" s="62"/>
      <c r="L107" s="62"/>
    </row>
    <row r="108" spans="1:12" ht="25.5" x14ac:dyDescent="0.25">
      <c r="A108" s="140">
        <v>17</v>
      </c>
      <c r="B108" s="57" t="s">
        <v>195</v>
      </c>
      <c r="C108" s="59" t="s">
        <v>13</v>
      </c>
      <c r="D108" s="59"/>
      <c r="E108" s="59">
        <v>2.0099999999999998</v>
      </c>
      <c r="F108" s="60"/>
      <c r="G108" s="60"/>
      <c r="H108" s="60"/>
      <c r="I108" s="60"/>
      <c r="J108" s="60"/>
      <c r="K108" s="60"/>
      <c r="L108" s="60"/>
    </row>
    <row r="109" spans="1:12" x14ac:dyDescent="0.25">
      <c r="A109" s="140"/>
      <c r="B109" s="61" t="s">
        <v>15</v>
      </c>
      <c r="C109" s="2" t="s">
        <v>16</v>
      </c>
      <c r="D109" s="2">
        <v>1</v>
      </c>
      <c r="E109" s="2">
        <f>E108*D109</f>
        <v>2.0099999999999998</v>
      </c>
      <c r="F109" s="62"/>
      <c r="G109" s="62"/>
      <c r="H109" s="62"/>
      <c r="I109" s="62"/>
      <c r="J109" s="62"/>
      <c r="K109" s="62"/>
      <c r="L109" s="62"/>
    </row>
    <row r="110" spans="1:12" x14ac:dyDescent="0.25">
      <c r="A110" s="140"/>
      <c r="B110" s="61" t="s">
        <v>88</v>
      </c>
      <c r="C110" s="2" t="s">
        <v>13</v>
      </c>
      <c r="D110" s="2">
        <v>1.05</v>
      </c>
      <c r="E110" s="2">
        <f>E108*D110</f>
        <v>2.1105</v>
      </c>
      <c r="F110" s="62"/>
      <c r="G110" s="62"/>
      <c r="H110" s="62"/>
      <c r="I110" s="62"/>
      <c r="J110" s="62"/>
      <c r="K110" s="62"/>
      <c r="L110" s="62"/>
    </row>
    <row r="111" spans="1:12" x14ac:dyDescent="0.25">
      <c r="A111" s="140"/>
      <c r="B111" s="61" t="s">
        <v>30</v>
      </c>
      <c r="C111" s="2" t="s">
        <v>18</v>
      </c>
      <c r="D111" s="2">
        <v>8</v>
      </c>
      <c r="E111" s="2">
        <f>E108*D111</f>
        <v>16.079999999999998</v>
      </c>
      <c r="F111" s="62"/>
      <c r="G111" s="62"/>
      <c r="H111" s="62"/>
      <c r="I111" s="62"/>
      <c r="J111" s="62"/>
      <c r="K111" s="62"/>
      <c r="L111" s="62"/>
    </row>
    <row r="112" spans="1:12" x14ac:dyDescent="0.25">
      <c r="A112" s="140"/>
      <c r="B112" s="61" t="s">
        <v>17</v>
      </c>
      <c r="C112" s="2" t="s">
        <v>16</v>
      </c>
      <c r="D112" s="2">
        <v>0.3</v>
      </c>
      <c r="E112" s="2">
        <f>E108*D112</f>
        <v>0.60299999999999987</v>
      </c>
      <c r="F112" s="62"/>
      <c r="G112" s="62"/>
      <c r="H112" s="62"/>
      <c r="I112" s="62"/>
      <c r="J112" s="62"/>
      <c r="K112" s="62"/>
      <c r="L112" s="62"/>
    </row>
    <row r="113" spans="1:12" x14ac:dyDescent="0.25">
      <c r="A113" s="140">
        <v>18</v>
      </c>
      <c r="B113" s="57" t="s">
        <v>29</v>
      </c>
      <c r="C113" s="59" t="s">
        <v>13</v>
      </c>
      <c r="D113" s="59"/>
      <c r="E113" s="59">
        <v>19.5</v>
      </c>
      <c r="F113" s="60"/>
      <c r="G113" s="60"/>
      <c r="H113" s="60"/>
      <c r="I113" s="60"/>
      <c r="J113" s="60"/>
      <c r="K113" s="60"/>
      <c r="L113" s="60"/>
    </row>
    <row r="114" spans="1:12" x14ac:dyDescent="0.25">
      <c r="A114" s="140"/>
      <c r="B114" s="61" t="s">
        <v>15</v>
      </c>
      <c r="C114" s="2" t="s">
        <v>16</v>
      </c>
      <c r="D114" s="2">
        <v>1</v>
      </c>
      <c r="E114" s="2">
        <f>E113*D114</f>
        <v>19.5</v>
      </c>
      <c r="F114" s="62"/>
      <c r="G114" s="62"/>
      <c r="H114" s="62"/>
      <c r="I114" s="62"/>
      <c r="J114" s="62"/>
      <c r="K114" s="62"/>
      <c r="L114" s="62"/>
    </row>
    <row r="115" spans="1:12" x14ac:dyDescent="0.25">
      <c r="A115" s="140"/>
      <c r="B115" s="61" t="s">
        <v>87</v>
      </c>
      <c r="C115" s="2" t="s">
        <v>13</v>
      </c>
      <c r="D115" s="2">
        <v>1.05</v>
      </c>
      <c r="E115" s="2">
        <f>E113*D115</f>
        <v>20.475000000000001</v>
      </c>
      <c r="F115" s="62"/>
      <c r="G115" s="62"/>
      <c r="H115" s="62"/>
      <c r="I115" s="62"/>
      <c r="J115" s="62"/>
      <c r="K115" s="62"/>
      <c r="L115" s="62"/>
    </row>
    <row r="116" spans="1:12" x14ac:dyDescent="0.25">
      <c r="A116" s="140"/>
      <c r="B116" s="61" t="s">
        <v>30</v>
      </c>
      <c r="C116" s="2" t="s">
        <v>18</v>
      </c>
      <c r="D116" s="2">
        <v>8</v>
      </c>
      <c r="E116" s="2">
        <f>E113*D116</f>
        <v>156</v>
      </c>
      <c r="F116" s="62"/>
      <c r="G116" s="62"/>
      <c r="H116" s="62"/>
      <c r="I116" s="62"/>
      <c r="J116" s="62"/>
      <c r="K116" s="62"/>
      <c r="L116" s="62"/>
    </row>
    <row r="117" spans="1:12" x14ac:dyDescent="0.25">
      <c r="A117" s="140"/>
      <c r="B117" s="61" t="s">
        <v>17</v>
      </c>
      <c r="C117" s="2" t="s">
        <v>16</v>
      </c>
      <c r="D117" s="2">
        <v>0.3</v>
      </c>
      <c r="E117" s="2">
        <f>E113*D117</f>
        <v>5.85</v>
      </c>
      <c r="F117" s="62"/>
      <c r="G117" s="62"/>
      <c r="H117" s="62"/>
      <c r="I117" s="62"/>
      <c r="J117" s="62"/>
      <c r="K117" s="62"/>
      <c r="L117" s="62"/>
    </row>
    <row r="118" spans="1:12" x14ac:dyDescent="0.25">
      <c r="A118" s="140">
        <v>19</v>
      </c>
      <c r="B118" s="57" t="s">
        <v>86</v>
      </c>
      <c r="C118" s="59" t="s">
        <v>13</v>
      </c>
      <c r="D118" s="59"/>
      <c r="E118" s="59">
        <v>33.800000000000004</v>
      </c>
      <c r="F118" s="60"/>
      <c r="G118" s="60"/>
      <c r="H118" s="60"/>
      <c r="I118" s="60"/>
      <c r="J118" s="60"/>
      <c r="K118" s="60"/>
      <c r="L118" s="60"/>
    </row>
    <row r="119" spans="1:12" x14ac:dyDescent="0.25">
      <c r="A119" s="140"/>
      <c r="B119" s="61" t="s">
        <v>15</v>
      </c>
      <c r="C119" s="2" t="s">
        <v>16</v>
      </c>
      <c r="D119" s="2">
        <v>1</v>
      </c>
      <c r="E119" s="2">
        <f>E118*D119</f>
        <v>33.800000000000004</v>
      </c>
      <c r="F119" s="62"/>
      <c r="G119" s="62"/>
      <c r="H119" s="62"/>
      <c r="I119" s="62"/>
      <c r="J119" s="62"/>
      <c r="K119" s="62"/>
      <c r="L119" s="62"/>
    </row>
    <row r="120" spans="1:12" x14ac:dyDescent="0.25">
      <c r="A120" s="140"/>
      <c r="B120" s="61" t="s">
        <v>88</v>
      </c>
      <c r="C120" s="2" t="s">
        <v>13</v>
      </c>
      <c r="D120" s="2">
        <v>1.05</v>
      </c>
      <c r="E120" s="2">
        <f>E118*D120</f>
        <v>35.490000000000009</v>
      </c>
      <c r="F120" s="62"/>
      <c r="G120" s="62"/>
      <c r="H120" s="62"/>
      <c r="I120" s="62"/>
      <c r="J120" s="62"/>
      <c r="K120" s="62"/>
      <c r="L120" s="62"/>
    </row>
    <row r="121" spans="1:12" x14ac:dyDescent="0.25">
      <c r="A121" s="140"/>
      <c r="B121" s="61" t="s">
        <v>30</v>
      </c>
      <c r="C121" s="2" t="s">
        <v>18</v>
      </c>
      <c r="D121" s="2">
        <v>8</v>
      </c>
      <c r="E121" s="2">
        <f>E118*D121</f>
        <v>270.40000000000003</v>
      </c>
      <c r="F121" s="62"/>
      <c r="G121" s="62"/>
      <c r="H121" s="62"/>
      <c r="I121" s="62"/>
      <c r="J121" s="62"/>
      <c r="K121" s="62"/>
      <c r="L121" s="62"/>
    </row>
    <row r="122" spans="1:12" x14ac:dyDescent="0.25">
      <c r="A122" s="140"/>
      <c r="B122" s="61" t="s">
        <v>17</v>
      </c>
      <c r="C122" s="2" t="s">
        <v>16</v>
      </c>
      <c r="D122" s="2">
        <v>0.3</v>
      </c>
      <c r="E122" s="2">
        <f>E118*D122</f>
        <v>10.14</v>
      </c>
      <c r="F122" s="62"/>
      <c r="G122" s="62"/>
      <c r="H122" s="62"/>
      <c r="I122" s="62"/>
      <c r="J122" s="62"/>
      <c r="K122" s="62"/>
      <c r="L122" s="62"/>
    </row>
    <row r="123" spans="1:12" x14ac:dyDescent="0.25">
      <c r="A123" s="140">
        <v>20</v>
      </c>
      <c r="B123" s="57" t="s">
        <v>114</v>
      </c>
      <c r="C123" s="59" t="s">
        <v>19</v>
      </c>
      <c r="D123" s="59"/>
      <c r="E123" s="59">
        <v>20.5</v>
      </c>
      <c r="F123" s="60"/>
      <c r="G123" s="60"/>
      <c r="H123" s="60"/>
      <c r="I123" s="60"/>
      <c r="J123" s="60"/>
      <c r="K123" s="60"/>
      <c r="L123" s="60"/>
    </row>
    <row r="124" spans="1:12" x14ac:dyDescent="0.25">
      <c r="A124" s="140"/>
      <c r="B124" s="61" t="s">
        <v>15</v>
      </c>
      <c r="C124" s="2" t="s">
        <v>16</v>
      </c>
      <c r="D124" s="2">
        <v>1</v>
      </c>
      <c r="E124" s="2">
        <f>E123*D124</f>
        <v>20.5</v>
      </c>
      <c r="F124" s="62"/>
      <c r="G124" s="62"/>
      <c r="H124" s="62"/>
      <c r="I124" s="62"/>
      <c r="J124" s="62"/>
      <c r="K124" s="62"/>
      <c r="L124" s="62"/>
    </row>
    <row r="125" spans="1:12" x14ac:dyDescent="0.25">
      <c r="A125" s="140"/>
      <c r="B125" s="61" t="s">
        <v>89</v>
      </c>
      <c r="C125" s="2" t="s">
        <v>13</v>
      </c>
      <c r="D125" s="2">
        <v>0.06</v>
      </c>
      <c r="E125" s="2">
        <f>E123*D125</f>
        <v>1.23</v>
      </c>
      <c r="F125" s="62"/>
      <c r="G125" s="62"/>
      <c r="H125" s="62"/>
      <c r="I125" s="62"/>
      <c r="J125" s="62"/>
      <c r="K125" s="62"/>
      <c r="L125" s="62"/>
    </row>
    <row r="126" spans="1:12" x14ac:dyDescent="0.25">
      <c r="A126" s="140"/>
      <c r="B126" s="61" t="s">
        <v>30</v>
      </c>
      <c r="C126" s="2" t="s">
        <v>18</v>
      </c>
      <c r="D126" s="2">
        <v>0.8</v>
      </c>
      <c r="E126" s="2">
        <f>E123*D126</f>
        <v>16.400000000000002</v>
      </c>
      <c r="F126" s="62"/>
      <c r="G126" s="62"/>
      <c r="H126" s="62"/>
      <c r="I126" s="62"/>
      <c r="J126" s="62"/>
      <c r="K126" s="62"/>
      <c r="L126" s="62"/>
    </row>
    <row r="127" spans="1:12" ht="25.5" x14ac:dyDescent="0.25">
      <c r="A127" s="141">
        <v>21</v>
      </c>
      <c r="B127" s="57" t="s">
        <v>115</v>
      </c>
      <c r="C127" s="59" t="s">
        <v>13</v>
      </c>
      <c r="D127" s="59"/>
      <c r="E127" s="59">
        <v>14.7</v>
      </c>
      <c r="F127" s="60"/>
      <c r="G127" s="60"/>
      <c r="H127" s="60"/>
      <c r="I127" s="60"/>
      <c r="J127" s="60"/>
      <c r="K127" s="60"/>
      <c r="L127" s="60"/>
    </row>
    <row r="128" spans="1:12" x14ac:dyDescent="0.25">
      <c r="A128" s="141"/>
      <c r="B128" s="61" t="s">
        <v>15</v>
      </c>
      <c r="C128" s="2" t="s">
        <v>16</v>
      </c>
      <c r="D128" s="2">
        <v>1</v>
      </c>
      <c r="E128" s="2">
        <f>E127*D128</f>
        <v>14.7</v>
      </c>
      <c r="F128" s="62"/>
      <c r="G128" s="62"/>
      <c r="H128" s="62"/>
      <c r="I128" s="62"/>
      <c r="J128" s="62"/>
      <c r="K128" s="62"/>
      <c r="L128" s="62"/>
    </row>
    <row r="129" spans="1:12" x14ac:dyDescent="0.25">
      <c r="A129" s="127"/>
      <c r="B129" s="61" t="s">
        <v>80</v>
      </c>
      <c r="C129" s="2" t="s">
        <v>13</v>
      </c>
      <c r="D129" s="2">
        <v>1</v>
      </c>
      <c r="E129" s="2">
        <f>E127*D129</f>
        <v>14.7</v>
      </c>
      <c r="F129" s="62"/>
      <c r="G129" s="62"/>
      <c r="H129" s="62"/>
      <c r="I129" s="62"/>
      <c r="J129" s="62"/>
      <c r="K129" s="62"/>
      <c r="L129" s="62"/>
    </row>
    <row r="130" spans="1:12" x14ac:dyDescent="0.25">
      <c r="A130" s="126">
        <v>22</v>
      </c>
      <c r="B130" s="82" t="s">
        <v>212</v>
      </c>
      <c r="C130" s="83" t="s">
        <v>21</v>
      </c>
      <c r="D130" s="83"/>
      <c r="E130" s="83">
        <v>1</v>
      </c>
      <c r="F130" s="84"/>
      <c r="G130" s="83"/>
      <c r="H130" s="83"/>
      <c r="I130" s="83"/>
      <c r="J130" s="83"/>
      <c r="K130" s="83"/>
      <c r="L130" s="83"/>
    </row>
    <row r="131" spans="1:12" x14ac:dyDescent="0.25">
      <c r="A131" s="141"/>
      <c r="B131" s="61" t="s">
        <v>15</v>
      </c>
      <c r="C131" s="2" t="s">
        <v>16</v>
      </c>
      <c r="D131" s="2">
        <v>1</v>
      </c>
      <c r="E131" s="59">
        <v>1</v>
      </c>
      <c r="F131" s="62"/>
      <c r="G131" s="2"/>
      <c r="H131" s="2"/>
      <c r="I131" s="2"/>
      <c r="J131" s="2"/>
      <c r="K131" s="2"/>
      <c r="L131" s="2"/>
    </row>
    <row r="132" spans="1:12" x14ac:dyDescent="0.25">
      <c r="A132" s="141"/>
      <c r="B132" s="85" t="s">
        <v>79</v>
      </c>
      <c r="C132" s="74" t="s">
        <v>21</v>
      </c>
      <c r="D132" s="8">
        <v>1</v>
      </c>
      <c r="E132" s="7">
        <f>E130*D132</f>
        <v>1</v>
      </c>
      <c r="F132" s="2"/>
      <c r="G132" s="2"/>
      <c r="H132" s="7"/>
      <c r="I132" s="7"/>
      <c r="J132" s="7"/>
      <c r="K132" s="7"/>
      <c r="L132" s="62"/>
    </row>
    <row r="133" spans="1:12" x14ac:dyDescent="0.25">
      <c r="A133" s="127"/>
      <c r="B133" s="85" t="s">
        <v>64</v>
      </c>
      <c r="C133" s="2" t="s">
        <v>16</v>
      </c>
      <c r="D133" s="8">
        <v>2.5</v>
      </c>
      <c r="E133" s="7">
        <f>E130*D133</f>
        <v>2.5</v>
      </c>
      <c r="F133" s="2"/>
      <c r="G133" s="2"/>
      <c r="H133" s="23"/>
      <c r="I133" s="23"/>
      <c r="J133" s="23"/>
      <c r="K133" s="23"/>
      <c r="L133" s="62"/>
    </row>
    <row r="134" spans="1:12" x14ac:dyDescent="0.25">
      <c r="A134" s="126">
        <v>23</v>
      </c>
      <c r="B134" s="82" t="s">
        <v>211</v>
      </c>
      <c r="C134" s="83" t="s">
        <v>21</v>
      </c>
      <c r="D134" s="83"/>
      <c r="E134" s="83">
        <v>1</v>
      </c>
      <c r="F134" s="84"/>
      <c r="G134" s="83"/>
      <c r="H134" s="83"/>
      <c r="I134" s="83"/>
      <c r="J134" s="83"/>
      <c r="K134" s="83"/>
      <c r="L134" s="83"/>
    </row>
    <row r="135" spans="1:12" x14ac:dyDescent="0.25">
      <c r="A135" s="141"/>
      <c r="B135" s="61" t="s">
        <v>15</v>
      </c>
      <c r="C135" s="2" t="s">
        <v>16</v>
      </c>
      <c r="D135" s="2">
        <v>1</v>
      </c>
      <c r="E135" s="59">
        <v>1</v>
      </c>
      <c r="F135" s="62"/>
      <c r="G135" s="2"/>
      <c r="H135" s="2"/>
      <c r="I135" s="2"/>
      <c r="J135" s="2"/>
      <c r="K135" s="2"/>
      <c r="L135" s="2"/>
    </row>
    <row r="136" spans="1:12" x14ac:dyDescent="0.25">
      <c r="A136" s="141"/>
      <c r="B136" s="85" t="s">
        <v>79</v>
      </c>
      <c r="C136" s="74" t="s">
        <v>21</v>
      </c>
      <c r="D136" s="8">
        <v>1</v>
      </c>
      <c r="E136" s="7">
        <f>E134*D136</f>
        <v>1</v>
      </c>
      <c r="F136" s="2"/>
      <c r="G136" s="2"/>
      <c r="H136" s="7"/>
      <c r="I136" s="7"/>
      <c r="J136" s="7"/>
      <c r="K136" s="7"/>
      <c r="L136" s="2"/>
    </row>
    <row r="137" spans="1:12" x14ac:dyDescent="0.25">
      <c r="A137" s="127"/>
      <c r="B137" s="85" t="s">
        <v>64</v>
      </c>
      <c r="C137" s="2" t="s">
        <v>16</v>
      </c>
      <c r="D137" s="8">
        <v>2.5</v>
      </c>
      <c r="E137" s="7">
        <f>E134*D137</f>
        <v>2.5</v>
      </c>
      <c r="F137" s="2"/>
      <c r="G137" s="2"/>
      <c r="H137" s="23"/>
      <c r="I137" s="23"/>
      <c r="J137" s="23"/>
      <c r="K137" s="23"/>
      <c r="L137" s="62"/>
    </row>
    <row r="138" spans="1:12" ht="25.5" x14ac:dyDescent="0.25">
      <c r="A138" s="129">
        <v>24</v>
      </c>
      <c r="B138" s="57" t="s">
        <v>39</v>
      </c>
      <c r="C138" s="58" t="s">
        <v>14</v>
      </c>
      <c r="D138" s="59"/>
      <c r="E138" s="59">
        <v>15</v>
      </c>
      <c r="F138" s="60"/>
      <c r="G138" s="60"/>
      <c r="H138" s="60"/>
      <c r="I138" s="60"/>
      <c r="J138" s="60"/>
      <c r="K138" s="60"/>
      <c r="L138" s="60"/>
    </row>
    <row r="139" spans="1:12" x14ac:dyDescent="0.25">
      <c r="A139" s="130"/>
      <c r="B139" s="61" t="s">
        <v>15</v>
      </c>
      <c r="C139" s="55" t="s">
        <v>16</v>
      </c>
      <c r="D139" s="2">
        <v>1</v>
      </c>
      <c r="E139" s="2">
        <f>E138*D139</f>
        <v>15</v>
      </c>
      <c r="F139" s="62"/>
      <c r="G139" s="62"/>
      <c r="H139" s="62"/>
      <c r="I139" s="62"/>
      <c r="J139" s="62"/>
      <c r="K139" s="62"/>
      <c r="L139" s="62"/>
    </row>
    <row r="140" spans="1:12" x14ac:dyDescent="0.25">
      <c r="A140" s="130"/>
      <c r="B140" s="61" t="s">
        <v>40</v>
      </c>
      <c r="C140" s="55" t="s">
        <v>22</v>
      </c>
      <c r="D140" s="2">
        <v>1.75</v>
      </c>
      <c r="E140" s="2">
        <f>E138*D140</f>
        <v>26.25</v>
      </c>
      <c r="F140" s="62"/>
      <c r="G140" s="62"/>
      <c r="H140" s="62"/>
      <c r="I140" s="62"/>
      <c r="J140" s="62"/>
      <c r="K140" s="62"/>
      <c r="L140" s="62"/>
    </row>
    <row r="141" spans="1:12" x14ac:dyDescent="0.25">
      <c r="A141" s="145" t="s">
        <v>31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12" x14ac:dyDescent="0.25">
      <c r="A142" s="142">
        <v>1</v>
      </c>
      <c r="B142" s="57" t="s">
        <v>162</v>
      </c>
      <c r="C142" s="59" t="s">
        <v>13</v>
      </c>
      <c r="D142" s="2"/>
      <c r="E142" s="59">
        <v>20</v>
      </c>
      <c r="F142" s="62"/>
      <c r="G142" s="62"/>
      <c r="H142" s="62"/>
      <c r="I142" s="62"/>
      <c r="J142" s="62"/>
      <c r="K142" s="62"/>
      <c r="L142" s="62"/>
    </row>
    <row r="143" spans="1:12" x14ac:dyDescent="0.25">
      <c r="A143" s="143"/>
      <c r="B143" s="61" t="s">
        <v>15</v>
      </c>
      <c r="C143" s="2" t="s">
        <v>16</v>
      </c>
      <c r="D143" s="2">
        <v>1</v>
      </c>
      <c r="E143" s="2">
        <f>E142*D143</f>
        <v>20</v>
      </c>
      <c r="F143" s="62"/>
      <c r="G143" s="62"/>
      <c r="H143" s="62"/>
      <c r="I143" s="62"/>
      <c r="J143" s="62"/>
      <c r="K143" s="62"/>
      <c r="L143" s="62"/>
    </row>
    <row r="144" spans="1:12" x14ac:dyDescent="0.25">
      <c r="A144" s="143"/>
      <c r="B144" s="61" t="s">
        <v>24</v>
      </c>
      <c r="C144" s="2" t="s">
        <v>14</v>
      </c>
      <c r="D144" s="2">
        <v>3.2000000000000001E-2</v>
      </c>
      <c r="E144" s="2">
        <f>D144*E142</f>
        <v>0.64</v>
      </c>
      <c r="F144" s="62"/>
      <c r="G144" s="62"/>
      <c r="H144" s="62"/>
      <c r="I144" s="62"/>
      <c r="J144" s="62"/>
      <c r="K144" s="62"/>
      <c r="L144" s="62"/>
    </row>
    <row r="145" spans="1:12" x14ac:dyDescent="0.25">
      <c r="A145" s="144"/>
      <c r="B145" s="61" t="s">
        <v>17</v>
      </c>
      <c r="C145" s="2" t="s">
        <v>16</v>
      </c>
      <c r="D145" s="2">
        <v>0.1</v>
      </c>
      <c r="E145" s="2">
        <f>E142*D145</f>
        <v>2</v>
      </c>
      <c r="F145" s="62"/>
      <c r="G145" s="62"/>
      <c r="H145" s="62"/>
      <c r="I145" s="62"/>
      <c r="J145" s="62"/>
      <c r="K145" s="62"/>
      <c r="L145" s="62"/>
    </row>
    <row r="146" spans="1:12" x14ac:dyDescent="0.25">
      <c r="A146" s="142">
        <v>2</v>
      </c>
      <c r="B146" s="57" t="s">
        <v>163</v>
      </c>
      <c r="C146" s="59" t="s">
        <v>19</v>
      </c>
      <c r="D146" s="59"/>
      <c r="E146" s="59">
        <v>9.6</v>
      </c>
      <c r="F146" s="60"/>
      <c r="G146" s="60"/>
      <c r="H146" s="60"/>
      <c r="I146" s="60"/>
      <c r="J146" s="60"/>
      <c r="K146" s="60"/>
      <c r="L146" s="60"/>
    </row>
    <row r="147" spans="1:12" x14ac:dyDescent="0.25">
      <c r="A147" s="143"/>
      <c r="B147" s="61" t="s">
        <v>15</v>
      </c>
      <c r="C147" s="2" t="s">
        <v>16</v>
      </c>
      <c r="D147" s="2">
        <v>1</v>
      </c>
      <c r="E147" s="2">
        <f>E146*D147</f>
        <v>9.6</v>
      </c>
      <c r="F147" s="62"/>
      <c r="G147" s="62"/>
      <c r="H147" s="62"/>
      <c r="I147" s="62"/>
      <c r="J147" s="62"/>
      <c r="K147" s="62"/>
      <c r="L147" s="62"/>
    </row>
    <row r="148" spans="1:12" x14ac:dyDescent="0.25">
      <c r="A148" s="143"/>
      <c r="B148" s="61" t="s">
        <v>24</v>
      </c>
      <c r="C148" s="2" t="s">
        <v>14</v>
      </c>
      <c r="D148" s="2">
        <v>1.2E-2</v>
      </c>
      <c r="E148" s="2">
        <f>D148*E146</f>
        <v>0.1152</v>
      </c>
      <c r="F148" s="62"/>
      <c r="G148" s="62"/>
      <c r="H148" s="62"/>
      <c r="I148" s="62"/>
      <c r="J148" s="62"/>
      <c r="K148" s="62"/>
      <c r="L148" s="62"/>
    </row>
    <row r="149" spans="1:12" x14ac:dyDescent="0.25">
      <c r="A149" s="144"/>
      <c r="B149" s="61" t="s">
        <v>17</v>
      </c>
      <c r="C149" s="2" t="s">
        <v>16</v>
      </c>
      <c r="D149" s="2">
        <v>0.1</v>
      </c>
      <c r="E149" s="2">
        <f>E146*D149</f>
        <v>0.96</v>
      </c>
      <c r="F149" s="62"/>
      <c r="G149" s="62"/>
      <c r="H149" s="62"/>
      <c r="I149" s="62"/>
      <c r="J149" s="62"/>
      <c r="K149" s="62"/>
      <c r="L149" s="62"/>
    </row>
    <row r="150" spans="1:12" x14ac:dyDescent="0.25">
      <c r="A150" s="134">
        <v>3</v>
      </c>
      <c r="B150" s="57" t="s">
        <v>202</v>
      </c>
      <c r="C150" s="59" t="s">
        <v>13</v>
      </c>
      <c r="D150" s="59"/>
      <c r="E150" s="59">
        <v>20</v>
      </c>
      <c r="F150" s="60"/>
      <c r="G150" s="60"/>
      <c r="H150" s="60"/>
      <c r="I150" s="60"/>
      <c r="J150" s="60"/>
      <c r="K150" s="60"/>
      <c r="L150" s="60"/>
    </row>
    <row r="151" spans="1:12" x14ac:dyDescent="0.25">
      <c r="A151" s="135"/>
      <c r="B151" s="61" t="s">
        <v>15</v>
      </c>
      <c r="C151" s="2" t="s">
        <v>16</v>
      </c>
      <c r="D151" s="2">
        <v>1</v>
      </c>
      <c r="E151" s="2">
        <f>E150*D151</f>
        <v>20</v>
      </c>
      <c r="F151" s="62"/>
      <c r="G151" s="62"/>
      <c r="H151" s="62"/>
      <c r="I151" s="62"/>
      <c r="J151" s="62"/>
      <c r="K151" s="62"/>
      <c r="L151" s="62"/>
    </row>
    <row r="152" spans="1:12" x14ac:dyDescent="0.25">
      <c r="A152" s="135"/>
      <c r="B152" s="61" t="s">
        <v>52</v>
      </c>
      <c r="C152" s="2" t="s">
        <v>16</v>
      </c>
      <c r="D152" s="2">
        <v>0.04</v>
      </c>
      <c r="E152" s="2">
        <f>E150*D152</f>
        <v>0.8</v>
      </c>
      <c r="F152" s="62"/>
      <c r="G152" s="62"/>
      <c r="H152" s="62"/>
      <c r="I152" s="62"/>
      <c r="J152" s="62"/>
      <c r="K152" s="62"/>
      <c r="L152" s="62"/>
    </row>
    <row r="153" spans="1:12" x14ac:dyDescent="0.25">
      <c r="A153" s="135"/>
      <c r="B153" s="61" t="s">
        <v>53</v>
      </c>
      <c r="C153" s="2" t="s">
        <v>23</v>
      </c>
      <c r="D153" s="2">
        <v>0.1</v>
      </c>
      <c r="E153" s="2">
        <f>E150*D153</f>
        <v>2</v>
      </c>
      <c r="F153" s="62"/>
      <c r="G153" s="62"/>
      <c r="H153" s="62"/>
      <c r="I153" s="62"/>
      <c r="J153" s="62"/>
      <c r="K153" s="62"/>
      <c r="L153" s="62"/>
    </row>
    <row r="154" spans="1:12" x14ac:dyDescent="0.25">
      <c r="A154" s="135"/>
      <c r="B154" s="61" t="s">
        <v>54</v>
      </c>
      <c r="C154" s="2" t="s">
        <v>14</v>
      </c>
      <c r="D154" s="2">
        <v>2E-3</v>
      </c>
      <c r="E154" s="2">
        <f>E150*D154</f>
        <v>0.04</v>
      </c>
      <c r="F154" s="62"/>
      <c r="G154" s="62"/>
      <c r="H154" s="62"/>
      <c r="I154" s="62"/>
      <c r="J154" s="62"/>
      <c r="K154" s="62"/>
      <c r="L154" s="62"/>
    </row>
    <row r="155" spans="1:12" x14ac:dyDescent="0.25">
      <c r="A155" s="135"/>
      <c r="B155" s="61" t="s">
        <v>55</v>
      </c>
      <c r="C155" s="2" t="s">
        <v>22</v>
      </c>
      <c r="D155" s="2">
        <v>1.1999999999999999E-3</v>
      </c>
      <c r="E155" s="2">
        <f>E150*D155</f>
        <v>2.3999999999999997E-2</v>
      </c>
      <c r="F155" s="62"/>
      <c r="G155" s="62"/>
      <c r="H155" s="62"/>
      <c r="I155" s="62"/>
      <c r="J155" s="62"/>
      <c r="K155" s="62"/>
      <c r="L155" s="62"/>
    </row>
    <row r="156" spans="1:12" x14ac:dyDescent="0.25">
      <c r="A156" s="135"/>
      <c r="B156" s="61" t="s">
        <v>26</v>
      </c>
      <c r="C156" s="2" t="s">
        <v>23</v>
      </c>
      <c r="D156" s="2">
        <v>0.15</v>
      </c>
      <c r="E156" s="2">
        <f>E150*D156</f>
        <v>3</v>
      </c>
      <c r="F156" s="62"/>
      <c r="G156" s="62"/>
      <c r="H156" s="62"/>
      <c r="I156" s="62"/>
      <c r="J156" s="62"/>
      <c r="K156" s="62"/>
      <c r="L156" s="62"/>
    </row>
    <row r="157" spans="1:12" x14ac:dyDescent="0.25">
      <c r="A157" s="135"/>
      <c r="B157" s="61" t="s">
        <v>145</v>
      </c>
      <c r="C157" s="2" t="s">
        <v>23</v>
      </c>
      <c r="D157" s="2">
        <v>0.55000000000000004</v>
      </c>
      <c r="E157" s="2">
        <f>E150*D157</f>
        <v>11</v>
      </c>
      <c r="F157" s="62"/>
      <c r="G157" s="62"/>
      <c r="H157" s="62"/>
      <c r="I157" s="62"/>
      <c r="J157" s="62"/>
      <c r="K157" s="62"/>
      <c r="L157" s="62"/>
    </row>
    <row r="158" spans="1:12" x14ac:dyDescent="0.25">
      <c r="A158" s="136"/>
      <c r="B158" s="61" t="s">
        <v>17</v>
      </c>
      <c r="C158" s="2" t="s">
        <v>16</v>
      </c>
      <c r="D158" s="2">
        <v>0.1</v>
      </c>
      <c r="E158" s="2">
        <f>E150*D158</f>
        <v>2</v>
      </c>
      <c r="F158" s="62"/>
      <c r="G158" s="62"/>
      <c r="H158" s="62"/>
      <c r="I158" s="62"/>
      <c r="J158" s="62"/>
      <c r="K158" s="62"/>
      <c r="L158" s="62"/>
    </row>
    <row r="159" spans="1:12" ht="25.5" x14ac:dyDescent="0.25">
      <c r="A159" s="126">
        <v>4</v>
      </c>
      <c r="B159" s="57" t="s">
        <v>203</v>
      </c>
      <c r="C159" s="59" t="s">
        <v>19</v>
      </c>
      <c r="D159" s="59"/>
      <c r="E159" s="59">
        <v>9.6</v>
      </c>
      <c r="F159" s="60"/>
      <c r="G159" s="60"/>
      <c r="H159" s="60"/>
      <c r="I159" s="60"/>
      <c r="J159" s="60"/>
      <c r="K159" s="60"/>
      <c r="L159" s="84"/>
    </row>
    <row r="160" spans="1:12" x14ac:dyDescent="0.25">
      <c r="A160" s="141"/>
      <c r="B160" s="61" t="s">
        <v>15</v>
      </c>
      <c r="C160" s="2" t="s">
        <v>16</v>
      </c>
      <c r="D160" s="2">
        <v>1</v>
      </c>
      <c r="E160" s="2">
        <f>E159*D160</f>
        <v>9.6</v>
      </c>
      <c r="F160" s="62"/>
      <c r="G160" s="62"/>
      <c r="H160" s="62"/>
      <c r="I160" s="62"/>
      <c r="J160" s="62"/>
      <c r="K160" s="62"/>
      <c r="L160" s="62"/>
    </row>
    <row r="161" spans="1:12" x14ac:dyDescent="0.25">
      <c r="A161" s="141"/>
      <c r="B161" s="61" t="s">
        <v>52</v>
      </c>
      <c r="C161" s="2" t="s">
        <v>16</v>
      </c>
      <c r="D161" s="2">
        <v>0.04</v>
      </c>
      <c r="E161" s="2">
        <f>E159*D161</f>
        <v>0.38400000000000001</v>
      </c>
      <c r="F161" s="62"/>
      <c r="G161" s="62"/>
      <c r="H161" s="62"/>
      <c r="I161" s="62"/>
      <c r="J161" s="62"/>
      <c r="K161" s="62"/>
      <c r="L161" s="62"/>
    </row>
    <row r="162" spans="1:12" x14ac:dyDescent="0.25">
      <c r="A162" s="141"/>
      <c r="B162" s="61" t="s">
        <v>53</v>
      </c>
      <c r="C162" s="2" t="s">
        <v>23</v>
      </c>
      <c r="D162" s="2">
        <v>0.1</v>
      </c>
      <c r="E162" s="2">
        <f>E159*D162</f>
        <v>0.96</v>
      </c>
      <c r="F162" s="62"/>
      <c r="G162" s="62"/>
      <c r="H162" s="62"/>
      <c r="I162" s="62"/>
      <c r="J162" s="62"/>
      <c r="K162" s="62"/>
      <c r="L162" s="62"/>
    </row>
    <row r="163" spans="1:12" x14ac:dyDescent="0.25">
      <c r="A163" s="141"/>
      <c r="B163" s="61" t="s">
        <v>54</v>
      </c>
      <c r="C163" s="2" t="s">
        <v>14</v>
      </c>
      <c r="D163" s="2">
        <v>1.9E-3</v>
      </c>
      <c r="E163" s="2">
        <f>E159*D163</f>
        <v>1.8239999999999999E-2</v>
      </c>
      <c r="F163" s="62"/>
      <c r="G163" s="62"/>
      <c r="H163" s="62"/>
      <c r="I163" s="62"/>
      <c r="J163" s="62"/>
      <c r="K163" s="62"/>
      <c r="L163" s="62"/>
    </row>
    <row r="164" spans="1:12" x14ac:dyDescent="0.25">
      <c r="A164" s="141"/>
      <c r="B164" s="61" t="s">
        <v>55</v>
      </c>
      <c r="C164" s="2" t="s">
        <v>22</v>
      </c>
      <c r="D164" s="2">
        <v>1E-3</v>
      </c>
      <c r="E164" s="2">
        <f>E159*D164</f>
        <v>9.5999999999999992E-3</v>
      </c>
      <c r="F164" s="62"/>
      <c r="G164" s="62"/>
      <c r="H164" s="62"/>
      <c r="I164" s="62"/>
      <c r="J164" s="62"/>
      <c r="K164" s="62"/>
      <c r="L164" s="62"/>
    </row>
    <row r="165" spans="1:12" x14ac:dyDescent="0.25">
      <c r="A165" s="141"/>
      <c r="B165" s="61" t="s">
        <v>26</v>
      </c>
      <c r="C165" s="2" t="s">
        <v>23</v>
      </c>
      <c r="D165" s="2">
        <v>0.1</v>
      </c>
      <c r="E165" s="2">
        <f>E159*D165</f>
        <v>0.96</v>
      </c>
      <c r="F165" s="62"/>
      <c r="G165" s="62"/>
      <c r="H165" s="62"/>
      <c r="I165" s="62"/>
      <c r="J165" s="62"/>
      <c r="K165" s="62"/>
      <c r="L165" s="62"/>
    </row>
    <row r="166" spans="1:12" x14ac:dyDescent="0.25">
      <c r="A166" s="141"/>
      <c r="B166" s="61" t="s">
        <v>145</v>
      </c>
      <c r="C166" s="2" t="s">
        <v>23</v>
      </c>
      <c r="D166" s="2">
        <v>0.25</v>
      </c>
      <c r="E166" s="2">
        <f>E159*D166</f>
        <v>2.4</v>
      </c>
      <c r="F166" s="62"/>
      <c r="G166" s="62"/>
      <c r="H166" s="62"/>
      <c r="I166" s="62"/>
      <c r="J166" s="62"/>
      <c r="K166" s="62"/>
      <c r="L166" s="62"/>
    </row>
    <row r="167" spans="1:12" x14ac:dyDescent="0.25">
      <c r="A167" s="127"/>
      <c r="B167" s="61" t="s">
        <v>17</v>
      </c>
      <c r="C167" s="2" t="s">
        <v>16</v>
      </c>
      <c r="D167" s="2">
        <v>0.1</v>
      </c>
      <c r="E167" s="2">
        <f>E159*D167</f>
        <v>0.96</v>
      </c>
      <c r="F167" s="62"/>
      <c r="G167" s="62"/>
      <c r="H167" s="62"/>
      <c r="I167" s="62"/>
      <c r="J167" s="62"/>
      <c r="K167" s="62"/>
      <c r="L167" s="62"/>
    </row>
    <row r="168" spans="1:12" x14ac:dyDescent="0.25">
      <c r="A168" s="129">
        <v>5</v>
      </c>
      <c r="B168" s="57" t="s">
        <v>230</v>
      </c>
      <c r="C168" s="59" t="s">
        <v>13</v>
      </c>
      <c r="D168" s="59"/>
      <c r="E168" s="59">
        <f>43.5-8</f>
        <v>35.5</v>
      </c>
      <c r="F168" s="60"/>
      <c r="G168" s="60"/>
      <c r="H168" s="60"/>
      <c r="I168" s="60"/>
      <c r="J168" s="60"/>
      <c r="K168" s="60"/>
      <c r="L168" s="60"/>
    </row>
    <row r="169" spans="1:12" x14ac:dyDescent="0.25">
      <c r="A169" s="130"/>
      <c r="B169" s="61" t="s">
        <v>15</v>
      </c>
      <c r="C169" s="2" t="s">
        <v>16</v>
      </c>
      <c r="D169" s="2">
        <v>1</v>
      </c>
      <c r="E169" s="2">
        <f>E168*D169</f>
        <v>35.5</v>
      </c>
      <c r="F169" s="62"/>
      <c r="G169" s="62"/>
      <c r="H169" s="62"/>
      <c r="I169" s="62"/>
      <c r="J169" s="62"/>
      <c r="K169" s="62"/>
      <c r="L169" s="62"/>
    </row>
    <row r="170" spans="1:12" x14ac:dyDescent="0.25">
      <c r="A170" s="130"/>
      <c r="B170" s="61" t="s">
        <v>222</v>
      </c>
      <c r="C170" s="2" t="s">
        <v>20</v>
      </c>
      <c r="D170" s="2">
        <v>1.08</v>
      </c>
      <c r="E170" s="2">
        <f>E169*D170</f>
        <v>38.340000000000003</v>
      </c>
      <c r="F170" s="62"/>
      <c r="G170" s="62"/>
      <c r="H170" s="62"/>
      <c r="I170" s="62"/>
      <c r="J170" s="62"/>
      <c r="K170" s="62"/>
      <c r="L170" s="62"/>
    </row>
    <row r="171" spans="1:12" x14ac:dyDescent="0.25">
      <c r="A171" s="130"/>
      <c r="B171" s="61" t="s">
        <v>186</v>
      </c>
      <c r="C171" s="2" t="s">
        <v>20</v>
      </c>
      <c r="D171" s="2">
        <v>1.05</v>
      </c>
      <c r="E171" s="2">
        <f>E170*D171</f>
        <v>40.257000000000005</v>
      </c>
      <c r="F171" s="62"/>
      <c r="G171" s="62"/>
      <c r="H171" s="62"/>
      <c r="I171" s="62"/>
      <c r="J171" s="62"/>
      <c r="K171" s="62"/>
      <c r="L171" s="62"/>
    </row>
    <row r="172" spans="1:12" x14ac:dyDescent="0.25">
      <c r="A172" s="130"/>
      <c r="B172" s="61" t="s">
        <v>158</v>
      </c>
      <c r="C172" s="2" t="s">
        <v>21</v>
      </c>
      <c r="D172" s="2">
        <v>8</v>
      </c>
      <c r="E172" s="2">
        <f>D172*E168</f>
        <v>284</v>
      </c>
      <c r="F172" s="62"/>
      <c r="G172" s="62"/>
      <c r="H172" s="62"/>
      <c r="I172" s="62"/>
      <c r="J172" s="62"/>
      <c r="K172" s="62"/>
      <c r="L172" s="62"/>
    </row>
    <row r="173" spans="1:12" x14ac:dyDescent="0.25">
      <c r="A173" s="130"/>
      <c r="B173" s="61" t="s">
        <v>226</v>
      </c>
      <c r="C173" s="2" t="s">
        <v>21</v>
      </c>
      <c r="D173" s="2"/>
      <c r="E173" s="2">
        <v>4</v>
      </c>
      <c r="F173" s="62"/>
      <c r="G173" s="62"/>
      <c r="H173" s="62"/>
      <c r="I173" s="62"/>
      <c r="J173" s="62"/>
      <c r="K173" s="62"/>
      <c r="L173" s="62"/>
    </row>
    <row r="174" spans="1:12" x14ac:dyDescent="0.25">
      <c r="A174" s="130"/>
      <c r="B174" s="61" t="s">
        <v>17</v>
      </c>
      <c r="C174" s="2" t="s">
        <v>16</v>
      </c>
      <c r="D174" s="2">
        <v>1.5</v>
      </c>
      <c r="E174" s="2">
        <f>E168*D174</f>
        <v>53.25</v>
      </c>
      <c r="F174" s="62"/>
      <c r="G174" s="62"/>
      <c r="H174" s="62"/>
      <c r="I174" s="62"/>
      <c r="J174" s="62"/>
      <c r="K174" s="62"/>
      <c r="L174" s="62"/>
    </row>
    <row r="175" spans="1:12" x14ac:dyDescent="0.25">
      <c r="A175" s="129">
        <v>6</v>
      </c>
      <c r="B175" s="57" t="s">
        <v>248</v>
      </c>
      <c r="C175" s="59" t="s">
        <v>13</v>
      </c>
      <c r="D175" s="59"/>
      <c r="E175" s="59">
        <v>8</v>
      </c>
      <c r="F175" s="60"/>
      <c r="G175" s="60"/>
      <c r="H175" s="60"/>
      <c r="I175" s="60"/>
      <c r="J175" s="60"/>
      <c r="K175" s="60"/>
      <c r="L175" s="60"/>
    </row>
    <row r="176" spans="1:12" x14ac:dyDescent="0.25">
      <c r="A176" s="130"/>
      <c r="B176" s="61" t="s">
        <v>15</v>
      </c>
      <c r="C176" s="2" t="s">
        <v>16</v>
      </c>
      <c r="D176" s="2">
        <v>1</v>
      </c>
      <c r="E176" s="2">
        <f>E175*D176</f>
        <v>8</v>
      </c>
      <c r="F176" s="62"/>
      <c r="G176" s="62"/>
      <c r="H176" s="62"/>
      <c r="I176" s="62"/>
      <c r="J176" s="62"/>
      <c r="K176" s="62"/>
      <c r="L176" s="62"/>
    </row>
    <row r="177" spans="1:12" x14ac:dyDescent="0.25">
      <c r="A177" s="130"/>
      <c r="B177" s="61" t="s">
        <v>221</v>
      </c>
      <c r="C177" s="2" t="s">
        <v>14</v>
      </c>
      <c r="D177" s="2"/>
      <c r="E177" s="2">
        <v>0.32500000000000001</v>
      </c>
      <c r="F177" s="62"/>
      <c r="G177" s="62"/>
      <c r="H177" s="62"/>
      <c r="I177" s="62"/>
      <c r="J177" s="62"/>
      <c r="K177" s="62"/>
      <c r="L177" s="62"/>
    </row>
    <row r="178" spans="1:12" x14ac:dyDescent="0.25">
      <c r="A178" s="130"/>
      <c r="B178" s="61" t="s">
        <v>222</v>
      </c>
      <c r="C178" s="2" t="s">
        <v>20</v>
      </c>
      <c r="D178" s="2">
        <v>1.08</v>
      </c>
      <c r="E178" s="2">
        <f>E176*D178</f>
        <v>8.64</v>
      </c>
      <c r="F178" s="62"/>
      <c r="G178" s="62"/>
      <c r="H178" s="62"/>
      <c r="I178" s="62"/>
      <c r="J178" s="62"/>
      <c r="K178" s="62"/>
      <c r="L178" s="62"/>
    </row>
    <row r="179" spans="1:12" x14ac:dyDescent="0.25">
      <c r="A179" s="130"/>
      <c r="B179" s="61" t="s">
        <v>223</v>
      </c>
      <c r="C179" s="2" t="s">
        <v>20</v>
      </c>
      <c r="D179" s="2">
        <v>1.05</v>
      </c>
      <c r="E179" s="2">
        <f>E175*D179</f>
        <v>8.4</v>
      </c>
      <c r="F179" s="62"/>
      <c r="G179" s="62"/>
      <c r="H179" s="62"/>
      <c r="I179" s="62"/>
      <c r="J179" s="62"/>
      <c r="K179" s="62"/>
      <c r="L179" s="62"/>
    </row>
    <row r="180" spans="1:12" x14ac:dyDescent="0.25">
      <c r="A180" s="130"/>
      <c r="B180" s="61" t="s">
        <v>186</v>
      </c>
      <c r="C180" s="2" t="s">
        <v>20</v>
      </c>
      <c r="D180" s="2">
        <v>1.05</v>
      </c>
      <c r="E180" s="2">
        <f>E178*D180</f>
        <v>9.072000000000001</v>
      </c>
      <c r="F180" s="62"/>
      <c r="G180" s="62"/>
      <c r="H180" s="62"/>
      <c r="I180" s="62"/>
      <c r="J180" s="62"/>
      <c r="K180" s="62"/>
      <c r="L180" s="62"/>
    </row>
    <row r="181" spans="1:12" x14ac:dyDescent="0.25">
      <c r="A181" s="130"/>
      <c r="B181" s="61" t="s">
        <v>158</v>
      </c>
      <c r="C181" s="2" t="s">
        <v>21</v>
      </c>
      <c r="D181" s="2">
        <v>8</v>
      </c>
      <c r="E181" s="2">
        <f>D181*E175</f>
        <v>64</v>
      </c>
      <c r="F181" s="62"/>
      <c r="G181" s="62"/>
      <c r="H181" s="62"/>
      <c r="I181" s="62"/>
      <c r="J181" s="62"/>
      <c r="K181" s="62"/>
      <c r="L181" s="62"/>
    </row>
    <row r="182" spans="1:12" x14ac:dyDescent="0.25">
      <c r="A182" s="130"/>
      <c r="B182" s="61" t="s">
        <v>225</v>
      </c>
      <c r="C182" s="2" t="s">
        <v>23</v>
      </c>
      <c r="D182" s="2">
        <v>0.3</v>
      </c>
      <c r="E182" s="2">
        <f>E175*D182</f>
        <v>2.4</v>
      </c>
      <c r="F182" s="62"/>
      <c r="G182" s="62"/>
      <c r="H182" s="62"/>
      <c r="I182" s="62"/>
      <c r="J182" s="62"/>
      <c r="K182" s="62"/>
      <c r="L182" s="62"/>
    </row>
    <row r="183" spans="1:12" x14ac:dyDescent="0.25">
      <c r="A183" s="130"/>
      <c r="B183" s="61" t="s">
        <v>226</v>
      </c>
      <c r="C183" s="2" t="s">
        <v>21</v>
      </c>
      <c r="D183" s="2"/>
      <c r="E183" s="2">
        <v>1</v>
      </c>
      <c r="F183" s="62"/>
      <c r="G183" s="62"/>
      <c r="H183" s="62"/>
      <c r="I183" s="62"/>
      <c r="J183" s="62"/>
      <c r="K183" s="62"/>
      <c r="L183" s="62"/>
    </row>
    <row r="184" spans="1:12" x14ac:dyDescent="0.25">
      <c r="A184" s="131"/>
      <c r="B184" s="61" t="s">
        <v>17</v>
      </c>
      <c r="C184" s="2" t="s">
        <v>16</v>
      </c>
      <c r="D184" s="2">
        <v>3</v>
      </c>
      <c r="E184" s="2">
        <f>E175*D184</f>
        <v>24</v>
      </c>
      <c r="F184" s="62"/>
      <c r="G184" s="62"/>
      <c r="H184" s="62"/>
      <c r="I184" s="62"/>
      <c r="J184" s="62"/>
      <c r="K184" s="62"/>
      <c r="L184" s="62"/>
    </row>
    <row r="185" spans="1:12" ht="25.5" x14ac:dyDescent="0.25">
      <c r="A185" s="142">
        <v>7</v>
      </c>
      <c r="B185" s="57" t="s">
        <v>245</v>
      </c>
      <c r="C185" s="59" t="s">
        <v>20</v>
      </c>
      <c r="D185" s="59"/>
      <c r="E185" s="59">
        <v>20.3</v>
      </c>
      <c r="F185" s="60"/>
      <c r="G185" s="60"/>
      <c r="H185" s="60"/>
      <c r="I185" s="60"/>
      <c r="J185" s="60"/>
      <c r="K185" s="60"/>
      <c r="L185" s="60"/>
    </row>
    <row r="186" spans="1:12" x14ac:dyDescent="0.25">
      <c r="A186" s="143"/>
      <c r="B186" s="61" t="s">
        <v>15</v>
      </c>
      <c r="C186" s="2" t="s">
        <v>16</v>
      </c>
      <c r="D186" s="2">
        <v>1</v>
      </c>
      <c r="E186" s="2">
        <f>E185*D186</f>
        <v>20.3</v>
      </c>
      <c r="F186" s="62"/>
      <c r="G186" s="62"/>
      <c r="H186" s="62"/>
      <c r="I186" s="62"/>
      <c r="J186" s="62"/>
      <c r="K186" s="62"/>
      <c r="L186" s="62"/>
    </row>
    <row r="187" spans="1:12" x14ac:dyDescent="0.25">
      <c r="A187" s="143"/>
      <c r="B187" s="61" t="s">
        <v>244</v>
      </c>
      <c r="C187" s="2" t="s">
        <v>20</v>
      </c>
      <c r="D187" s="2">
        <v>1.08</v>
      </c>
      <c r="E187" s="2">
        <f>E185*D187</f>
        <v>21.924000000000003</v>
      </c>
      <c r="F187" s="62"/>
      <c r="G187" s="62"/>
      <c r="H187" s="62"/>
      <c r="I187" s="62"/>
      <c r="J187" s="62"/>
      <c r="K187" s="62"/>
      <c r="L187" s="62"/>
    </row>
    <row r="188" spans="1:12" x14ac:dyDescent="0.25">
      <c r="A188" s="143"/>
      <c r="B188" s="61" t="s">
        <v>158</v>
      </c>
      <c r="C188" s="2" t="s">
        <v>21</v>
      </c>
      <c r="D188" s="2">
        <v>8</v>
      </c>
      <c r="E188" s="2">
        <f>D188*E185</f>
        <v>162.4</v>
      </c>
      <c r="F188" s="62"/>
      <c r="G188" s="62"/>
      <c r="H188" s="62"/>
      <c r="I188" s="62"/>
      <c r="J188" s="62"/>
      <c r="K188" s="62"/>
      <c r="L188" s="62"/>
    </row>
    <row r="189" spans="1:12" x14ac:dyDescent="0.25">
      <c r="A189" s="143"/>
      <c r="B189" s="61" t="s">
        <v>17</v>
      </c>
      <c r="C189" s="2" t="s">
        <v>16</v>
      </c>
      <c r="D189" s="2">
        <v>0.5</v>
      </c>
      <c r="E189" s="2">
        <f>E185*D189</f>
        <v>10.15</v>
      </c>
      <c r="F189" s="62"/>
      <c r="G189" s="62"/>
      <c r="H189" s="62"/>
      <c r="I189" s="62"/>
      <c r="J189" s="62"/>
      <c r="K189" s="62"/>
      <c r="L189" s="62"/>
    </row>
    <row r="190" spans="1:12" ht="25.5" x14ac:dyDescent="0.25">
      <c r="A190" s="142">
        <v>8</v>
      </c>
      <c r="B190" s="57" t="s">
        <v>246</v>
      </c>
      <c r="C190" s="59" t="s">
        <v>19</v>
      </c>
      <c r="D190" s="59"/>
      <c r="E190" s="59">
        <v>17.82</v>
      </c>
      <c r="F190" s="60"/>
      <c r="G190" s="60"/>
      <c r="H190" s="60"/>
      <c r="I190" s="60"/>
      <c r="J190" s="60"/>
      <c r="K190" s="60"/>
      <c r="L190" s="60"/>
    </row>
    <row r="191" spans="1:12" x14ac:dyDescent="0.25">
      <c r="A191" s="143"/>
      <c r="B191" s="61" t="s">
        <v>15</v>
      </c>
      <c r="C191" s="2" t="s">
        <v>16</v>
      </c>
      <c r="D191" s="2">
        <v>1</v>
      </c>
      <c r="E191" s="2">
        <f>E190*D191</f>
        <v>17.82</v>
      </c>
      <c r="F191" s="62"/>
      <c r="G191" s="62"/>
      <c r="H191" s="62"/>
      <c r="I191" s="62"/>
      <c r="J191" s="62"/>
      <c r="K191" s="62"/>
      <c r="L191" s="62"/>
    </row>
    <row r="192" spans="1:12" x14ac:dyDescent="0.25">
      <c r="A192" s="143"/>
      <c r="B192" s="61" t="s">
        <v>244</v>
      </c>
      <c r="C192" s="2" t="s">
        <v>20</v>
      </c>
      <c r="D192" s="2">
        <v>0.6</v>
      </c>
      <c r="E192" s="2">
        <f>E190*D192</f>
        <v>10.692</v>
      </c>
      <c r="F192" s="62"/>
      <c r="G192" s="62"/>
      <c r="H192" s="62"/>
      <c r="I192" s="62"/>
      <c r="J192" s="62"/>
      <c r="K192" s="62"/>
      <c r="L192" s="62"/>
    </row>
    <row r="193" spans="1:12" x14ac:dyDescent="0.25">
      <c r="A193" s="143"/>
      <c r="B193" s="61" t="s">
        <v>158</v>
      </c>
      <c r="C193" s="2" t="s">
        <v>21</v>
      </c>
      <c r="D193" s="2">
        <v>8</v>
      </c>
      <c r="E193" s="2">
        <f>D193*E190</f>
        <v>142.56</v>
      </c>
      <c r="F193" s="62"/>
      <c r="G193" s="62"/>
      <c r="H193" s="62"/>
      <c r="I193" s="62"/>
      <c r="J193" s="62"/>
      <c r="K193" s="62"/>
      <c r="L193" s="62"/>
    </row>
    <row r="194" spans="1:12" x14ac:dyDescent="0.25">
      <c r="A194" s="143"/>
      <c r="B194" s="61" t="s">
        <v>17</v>
      </c>
      <c r="C194" s="2" t="s">
        <v>16</v>
      </c>
      <c r="D194" s="2">
        <v>0.5</v>
      </c>
      <c r="E194" s="2">
        <f>E190*D194</f>
        <v>8.91</v>
      </c>
      <c r="F194" s="62"/>
      <c r="G194" s="62"/>
      <c r="H194" s="62"/>
      <c r="I194" s="62"/>
      <c r="J194" s="62"/>
      <c r="K194" s="62"/>
      <c r="L194" s="62"/>
    </row>
    <row r="195" spans="1:12" x14ac:dyDescent="0.25">
      <c r="A195" s="142">
        <v>9</v>
      </c>
      <c r="B195" s="52" t="s">
        <v>139</v>
      </c>
      <c r="C195" s="59" t="s">
        <v>19</v>
      </c>
      <c r="D195" s="59"/>
      <c r="E195" s="59">
        <v>30.55</v>
      </c>
      <c r="F195" s="60"/>
      <c r="G195" s="60"/>
      <c r="H195" s="60"/>
      <c r="I195" s="60"/>
      <c r="J195" s="60"/>
      <c r="K195" s="60"/>
      <c r="L195" s="60"/>
    </row>
    <row r="196" spans="1:12" x14ac:dyDescent="0.25">
      <c r="A196" s="143"/>
      <c r="B196" s="61" t="s">
        <v>15</v>
      </c>
      <c r="C196" s="2" t="s">
        <v>16</v>
      </c>
      <c r="D196" s="2">
        <v>1</v>
      </c>
      <c r="E196" s="2">
        <v>3</v>
      </c>
      <c r="F196" s="62"/>
      <c r="G196" s="62"/>
      <c r="H196" s="62"/>
      <c r="I196" s="62"/>
      <c r="J196" s="62"/>
      <c r="K196" s="62"/>
      <c r="L196" s="62"/>
    </row>
    <row r="197" spans="1:12" x14ac:dyDescent="0.25">
      <c r="A197" s="143"/>
      <c r="B197" s="61" t="s">
        <v>227</v>
      </c>
      <c r="C197" s="2" t="s">
        <v>19</v>
      </c>
      <c r="D197" s="2"/>
      <c r="E197" s="2">
        <f>16.6*1.05</f>
        <v>17.430000000000003</v>
      </c>
      <c r="F197" s="62"/>
      <c r="G197" s="62"/>
      <c r="H197" s="62"/>
      <c r="I197" s="62"/>
      <c r="J197" s="62"/>
      <c r="K197" s="62"/>
      <c r="L197" s="62"/>
    </row>
    <row r="198" spans="1:12" x14ac:dyDescent="0.25">
      <c r="A198" s="143"/>
      <c r="B198" s="61" t="s">
        <v>229</v>
      </c>
      <c r="C198" s="2" t="s">
        <v>19</v>
      </c>
      <c r="D198" s="2"/>
      <c r="E198" s="2">
        <f>12.5*1.05</f>
        <v>13.125</v>
      </c>
      <c r="F198" s="62"/>
      <c r="G198" s="62"/>
      <c r="H198" s="62"/>
      <c r="I198" s="62"/>
      <c r="J198" s="62"/>
      <c r="K198" s="62"/>
      <c r="L198" s="62"/>
    </row>
    <row r="199" spans="1:12" x14ac:dyDescent="0.25">
      <c r="A199" s="143"/>
      <c r="B199" s="61" t="s">
        <v>180</v>
      </c>
      <c r="C199" s="2" t="s">
        <v>21</v>
      </c>
      <c r="D199" s="2"/>
      <c r="E199" s="2">
        <v>1</v>
      </c>
      <c r="F199" s="62"/>
      <c r="G199" s="62"/>
      <c r="H199" s="62"/>
      <c r="I199" s="62"/>
      <c r="J199" s="62"/>
      <c r="K199" s="62"/>
      <c r="L199" s="62"/>
    </row>
    <row r="200" spans="1:12" x14ac:dyDescent="0.25">
      <c r="A200" s="143"/>
      <c r="B200" s="61" t="s">
        <v>17</v>
      </c>
      <c r="C200" s="2" t="s">
        <v>16</v>
      </c>
      <c r="D200" s="2">
        <v>1</v>
      </c>
      <c r="E200" s="2">
        <f>D200*E195</f>
        <v>30.55</v>
      </c>
      <c r="F200" s="62"/>
      <c r="G200" s="62"/>
      <c r="H200" s="62"/>
      <c r="I200" s="62"/>
      <c r="J200" s="62"/>
      <c r="K200" s="62"/>
      <c r="L200" s="62"/>
    </row>
    <row r="201" spans="1:12" x14ac:dyDescent="0.25">
      <c r="A201" s="3"/>
      <c r="B201" s="11" t="s">
        <v>7</v>
      </c>
      <c r="C201" s="12"/>
      <c r="D201" s="13"/>
      <c r="E201" s="14"/>
      <c r="F201" s="15"/>
      <c r="G201" s="15">
        <f>SUM(G9:G200)</f>
        <v>0</v>
      </c>
      <c r="H201" s="15"/>
      <c r="I201" s="15"/>
      <c r="J201" s="15"/>
      <c r="K201" s="15"/>
      <c r="L201" s="15">
        <f>SUM(L9:L200)</f>
        <v>0</v>
      </c>
    </row>
    <row r="202" spans="1:12" x14ac:dyDescent="0.25">
      <c r="A202" s="3"/>
      <c r="B202" s="6" t="s">
        <v>32</v>
      </c>
      <c r="C202" s="16">
        <v>0.05</v>
      </c>
      <c r="D202" s="13"/>
      <c r="E202" s="14"/>
      <c r="F202" s="15"/>
      <c r="G202" s="15"/>
      <c r="H202" s="15"/>
      <c r="I202" s="15"/>
      <c r="J202" s="15"/>
      <c r="K202" s="15"/>
      <c r="L202" s="7">
        <f>G201*C202</f>
        <v>0</v>
      </c>
    </row>
    <row r="203" spans="1:12" x14ac:dyDescent="0.25">
      <c r="A203" s="3"/>
      <c r="B203" s="17" t="s">
        <v>7</v>
      </c>
      <c r="C203" s="16"/>
      <c r="D203" s="13"/>
      <c r="E203" s="14"/>
      <c r="F203" s="15"/>
      <c r="G203" s="15"/>
      <c r="H203" s="15"/>
      <c r="I203" s="15"/>
      <c r="J203" s="15"/>
      <c r="K203" s="15"/>
      <c r="L203" s="7">
        <f>L202+L201</f>
        <v>0</v>
      </c>
    </row>
    <row r="204" spans="1:12" x14ac:dyDescent="0.25">
      <c r="A204" s="3"/>
      <c r="B204" s="18" t="s">
        <v>33</v>
      </c>
      <c r="C204" s="19">
        <v>0.1</v>
      </c>
      <c r="D204" s="13"/>
      <c r="E204" s="14"/>
      <c r="F204" s="15"/>
      <c r="G204" s="15"/>
      <c r="H204" s="15"/>
      <c r="I204" s="15"/>
      <c r="J204" s="15"/>
      <c r="K204" s="15"/>
      <c r="L204" s="7">
        <f>L203*C204</f>
        <v>0</v>
      </c>
    </row>
    <row r="205" spans="1:12" x14ac:dyDescent="0.25">
      <c r="A205" s="3"/>
      <c r="B205" s="17" t="s">
        <v>7</v>
      </c>
      <c r="C205" s="19"/>
      <c r="D205" s="13"/>
      <c r="E205" s="14"/>
      <c r="F205" s="15"/>
      <c r="G205" s="15"/>
      <c r="H205" s="15"/>
      <c r="I205" s="15"/>
      <c r="J205" s="15"/>
      <c r="K205" s="15"/>
      <c r="L205" s="7">
        <f>L204+L203</f>
        <v>0</v>
      </c>
    </row>
    <row r="206" spans="1:12" x14ac:dyDescent="0.25">
      <c r="A206" s="3"/>
      <c r="B206" s="20" t="s">
        <v>34</v>
      </c>
      <c r="C206" s="16">
        <v>0.08</v>
      </c>
      <c r="D206" s="6"/>
      <c r="E206" s="21"/>
      <c r="F206" s="20"/>
      <c r="G206" s="22"/>
      <c r="H206" s="22"/>
      <c r="I206" s="22"/>
      <c r="J206" s="22"/>
      <c r="K206" s="22"/>
      <c r="L206" s="23">
        <f>L205*C206</f>
        <v>0</v>
      </c>
    </row>
    <row r="207" spans="1:12" x14ac:dyDescent="0.25">
      <c r="A207" s="3"/>
      <c r="B207" s="17" t="s">
        <v>7</v>
      </c>
      <c r="C207" s="24"/>
      <c r="D207" s="24"/>
      <c r="E207" s="24"/>
      <c r="F207" s="24"/>
      <c r="G207" s="25"/>
      <c r="H207" s="25"/>
      <c r="I207" s="25"/>
      <c r="J207" s="25"/>
      <c r="K207" s="25"/>
      <c r="L207" s="8">
        <f>SUM(L205:L206)</f>
        <v>0</v>
      </c>
    </row>
    <row r="208" spans="1:12" x14ac:dyDescent="0.25">
      <c r="A208" s="3"/>
      <c r="B208" s="26" t="s">
        <v>35</v>
      </c>
      <c r="C208" s="27">
        <v>0.05</v>
      </c>
      <c r="D208" s="28"/>
      <c r="E208" s="28"/>
      <c r="F208" s="28"/>
      <c r="G208" s="28"/>
      <c r="H208" s="28"/>
      <c r="I208" s="28"/>
      <c r="J208" s="28"/>
      <c r="K208" s="28"/>
      <c r="L208" s="8">
        <f>L207*C208</f>
        <v>0</v>
      </c>
    </row>
    <row r="209" spans="1:12" x14ac:dyDescent="0.25">
      <c r="A209" s="3"/>
      <c r="B209" s="17" t="s">
        <v>7</v>
      </c>
      <c r="C209" s="29"/>
      <c r="D209" s="28"/>
      <c r="E209" s="28"/>
      <c r="F209" s="28"/>
      <c r="G209" s="28"/>
      <c r="H209" s="28"/>
      <c r="I209" s="28"/>
      <c r="J209" s="28"/>
      <c r="K209" s="28"/>
      <c r="L209" s="8">
        <f>SUM(L207:L208)</f>
        <v>0</v>
      </c>
    </row>
    <row r="210" spans="1:12" x14ac:dyDescent="0.25">
      <c r="A210" s="3"/>
      <c r="B210" s="26" t="s">
        <v>36</v>
      </c>
      <c r="C210" s="27">
        <v>0.18</v>
      </c>
      <c r="D210" s="28"/>
      <c r="E210" s="28"/>
      <c r="F210" s="28"/>
      <c r="G210" s="28"/>
      <c r="H210" s="28"/>
      <c r="I210" s="28"/>
      <c r="J210" s="28"/>
      <c r="K210" s="28"/>
      <c r="L210" s="8">
        <f>L209*C210</f>
        <v>0</v>
      </c>
    </row>
    <row r="211" spans="1:12" x14ac:dyDescent="0.25">
      <c r="A211" s="3"/>
      <c r="B211" s="28" t="s">
        <v>37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30">
        <f>L210+L209</f>
        <v>0</v>
      </c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</sheetData>
  <autoFilter ref="B6:L211" xr:uid="{00000000-0009-0000-0000-000001000000}">
    <filterColumn colId="2" showButton="0"/>
    <filterColumn colId="4" showButton="0"/>
    <filterColumn colId="6" showButton="0"/>
    <filterColumn colId="8" showButton="0"/>
  </autoFilter>
  <mergeCells count="54">
    <mergeCell ref="B2:D2"/>
    <mergeCell ref="D4:F4"/>
    <mergeCell ref="B6:B7"/>
    <mergeCell ref="C6:C7"/>
    <mergeCell ref="D6:E6"/>
    <mergeCell ref="F6:G6"/>
    <mergeCell ref="J6:K6"/>
    <mergeCell ref="L6:L7"/>
    <mergeCell ref="A9:L9"/>
    <mergeCell ref="H6:I6"/>
    <mergeCell ref="A6:A7"/>
    <mergeCell ref="A127:A129"/>
    <mergeCell ref="A195:A200"/>
    <mergeCell ref="A92:A97"/>
    <mergeCell ref="A104:A107"/>
    <mergeCell ref="A146:A149"/>
    <mergeCell ref="A142:A145"/>
    <mergeCell ref="A130:A133"/>
    <mergeCell ref="A138:A140"/>
    <mergeCell ref="A190:A194"/>
    <mergeCell ref="A175:A184"/>
    <mergeCell ref="A185:A189"/>
    <mergeCell ref="A134:A137"/>
    <mergeCell ref="A141:L141"/>
    <mergeCell ref="A150:A158"/>
    <mergeCell ref="A159:A167"/>
    <mergeCell ref="A168:A174"/>
    <mergeCell ref="A46:A50"/>
    <mergeCell ref="A24:A26"/>
    <mergeCell ref="A67:A69"/>
    <mergeCell ref="A123:A126"/>
    <mergeCell ref="A86:A91"/>
    <mergeCell ref="A118:A122"/>
    <mergeCell ref="A98:A103"/>
    <mergeCell ref="A113:A117"/>
    <mergeCell ref="A108:A112"/>
    <mergeCell ref="A60:A62"/>
    <mergeCell ref="A63:A66"/>
    <mergeCell ref="A51:A59"/>
    <mergeCell ref="A74:A77"/>
    <mergeCell ref="A82:A85"/>
    <mergeCell ref="A78:A81"/>
    <mergeCell ref="A70:A73"/>
    <mergeCell ref="A10:A11"/>
    <mergeCell ref="A27:L27"/>
    <mergeCell ref="A41:A45"/>
    <mergeCell ref="A22:A23"/>
    <mergeCell ref="A20:A21"/>
    <mergeCell ref="A18:A19"/>
    <mergeCell ref="A12:A13"/>
    <mergeCell ref="A14:A15"/>
    <mergeCell ref="A16:A17"/>
    <mergeCell ref="A28:A31"/>
    <mergeCell ref="A32:A40"/>
  </mergeCells>
  <conditionalFormatting sqref="C132:D132">
    <cfRule type="cellIs" dxfId="3" priority="7" stopIfTrue="1" operator="equal">
      <formula>0</formula>
    </cfRule>
  </conditionalFormatting>
  <conditionalFormatting sqref="D133">
    <cfRule type="cellIs" dxfId="2" priority="6" stopIfTrue="1" operator="equal">
      <formula>0</formula>
    </cfRule>
  </conditionalFormatting>
  <conditionalFormatting sqref="C136:D136">
    <cfRule type="cellIs" dxfId="1" priority="2" stopIfTrue="1" operator="equal">
      <formula>0</formula>
    </cfRule>
  </conditionalFormatting>
  <conditionalFormatting sqref="D13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57"/>
  <sheetViews>
    <sheetView topLeftCell="A115" workbookViewId="0">
      <selection activeCell="F118" sqref="F118:L134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53" customWidth="1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5.25" customHeight="1" x14ac:dyDescent="0.25">
      <c r="B2" s="156" t="s">
        <v>255</v>
      </c>
      <c r="C2" s="156"/>
      <c r="D2" s="156"/>
      <c r="E2" s="156"/>
      <c r="F2" s="156"/>
    </row>
    <row r="4" spans="1:12" x14ac:dyDescent="0.25">
      <c r="D4" s="157" t="s">
        <v>12</v>
      </c>
      <c r="E4" s="157"/>
      <c r="F4" s="157"/>
    </row>
    <row r="6" spans="1:12" ht="50.25" customHeight="1" x14ac:dyDescent="0.25">
      <c r="A6" s="155" t="s">
        <v>9</v>
      </c>
      <c r="B6" s="148" t="s">
        <v>0</v>
      </c>
      <c r="C6" s="148" t="s">
        <v>1</v>
      </c>
      <c r="D6" s="153" t="s">
        <v>2</v>
      </c>
      <c r="E6" s="154"/>
      <c r="F6" s="153" t="s">
        <v>5</v>
      </c>
      <c r="G6" s="154"/>
      <c r="H6" s="153" t="s">
        <v>8</v>
      </c>
      <c r="I6" s="154"/>
      <c r="J6" s="146" t="s">
        <v>10</v>
      </c>
      <c r="K6" s="147"/>
      <c r="L6" s="148" t="s">
        <v>7</v>
      </c>
    </row>
    <row r="7" spans="1:12" ht="80.25" customHeight="1" x14ac:dyDescent="0.25">
      <c r="A7" s="155"/>
      <c r="B7" s="149"/>
      <c r="C7" s="149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9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61" t="s">
        <v>100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x14ac:dyDescent="0.25">
      <c r="A10" s="158">
        <v>1</v>
      </c>
      <c r="B10" s="52" t="s">
        <v>101</v>
      </c>
      <c r="C10" s="59" t="s">
        <v>13</v>
      </c>
      <c r="D10" s="2"/>
      <c r="E10" s="2">
        <v>103.75</v>
      </c>
      <c r="F10" s="2"/>
      <c r="G10" s="2"/>
      <c r="H10" s="2"/>
      <c r="I10" s="2"/>
      <c r="J10" s="2"/>
      <c r="K10" s="2"/>
      <c r="L10" s="2"/>
    </row>
    <row r="11" spans="1:12" x14ac:dyDescent="0.25">
      <c r="A11" s="160"/>
      <c r="B11" s="61" t="s">
        <v>15</v>
      </c>
      <c r="C11" s="2" t="s">
        <v>16</v>
      </c>
      <c r="D11" s="2">
        <v>1</v>
      </c>
      <c r="E11" s="2">
        <f>E10*D11</f>
        <v>103.75</v>
      </c>
      <c r="F11" s="2"/>
      <c r="G11" s="2"/>
      <c r="H11" s="2"/>
      <c r="I11" s="54"/>
      <c r="J11" s="2"/>
      <c r="K11" s="2"/>
      <c r="L11" s="54"/>
    </row>
    <row r="12" spans="1:12" x14ac:dyDescent="0.25">
      <c r="A12" s="159"/>
      <c r="B12" s="61" t="s">
        <v>108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50" t="s">
        <v>11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2"/>
    </row>
    <row r="14" spans="1:12" x14ac:dyDescent="0.25">
      <c r="A14" s="158">
        <v>1</v>
      </c>
      <c r="B14" s="57" t="s">
        <v>193</v>
      </c>
      <c r="C14" s="58" t="s">
        <v>20</v>
      </c>
      <c r="D14" s="59"/>
      <c r="E14" s="59">
        <v>12.8</v>
      </c>
      <c r="F14" s="60"/>
      <c r="G14" s="60"/>
      <c r="H14" s="60"/>
      <c r="I14" s="60"/>
      <c r="J14" s="60"/>
      <c r="K14" s="60"/>
      <c r="L14" s="60"/>
    </row>
    <row r="15" spans="1:12" x14ac:dyDescent="0.25">
      <c r="A15" s="160"/>
      <c r="B15" s="61" t="s">
        <v>15</v>
      </c>
      <c r="C15" s="55" t="s">
        <v>16</v>
      </c>
      <c r="D15" s="2">
        <v>1</v>
      </c>
      <c r="E15" s="2">
        <f>E14*D15</f>
        <v>12.8</v>
      </c>
      <c r="F15" s="62"/>
      <c r="G15" s="62"/>
      <c r="H15" s="62"/>
      <c r="I15" s="62"/>
      <c r="J15" s="62"/>
      <c r="K15" s="62"/>
      <c r="L15" s="62"/>
    </row>
    <row r="16" spans="1:12" x14ac:dyDescent="0.25">
      <c r="A16" s="159"/>
      <c r="B16" s="61" t="s">
        <v>151</v>
      </c>
      <c r="C16" s="55" t="s">
        <v>117</v>
      </c>
      <c r="D16" s="2"/>
      <c r="E16" s="2">
        <v>1</v>
      </c>
      <c r="F16" s="62"/>
      <c r="G16" s="62"/>
      <c r="H16" s="62"/>
      <c r="I16" s="62"/>
      <c r="J16" s="62"/>
      <c r="K16" s="62"/>
      <c r="L16" s="62"/>
    </row>
    <row r="17" spans="1:12" ht="25.5" x14ac:dyDescent="0.25">
      <c r="A17" s="158">
        <v>2</v>
      </c>
      <c r="B17" s="57" t="s">
        <v>194</v>
      </c>
      <c r="C17" s="58" t="s">
        <v>20</v>
      </c>
      <c r="D17" s="59"/>
      <c r="E17" s="59">
        <v>14.9</v>
      </c>
      <c r="F17" s="60"/>
      <c r="G17" s="60"/>
      <c r="H17" s="60"/>
      <c r="I17" s="60"/>
      <c r="J17" s="60"/>
      <c r="K17" s="60"/>
      <c r="L17" s="60"/>
    </row>
    <row r="18" spans="1:12" x14ac:dyDescent="0.25">
      <c r="A18" s="159"/>
      <c r="B18" s="61" t="s">
        <v>15</v>
      </c>
      <c r="C18" s="55" t="s">
        <v>16</v>
      </c>
      <c r="D18" s="2">
        <v>1</v>
      </c>
      <c r="E18" s="2">
        <f>E17*D18</f>
        <v>14.9</v>
      </c>
      <c r="F18" s="62"/>
      <c r="G18" s="62"/>
      <c r="H18" s="62"/>
      <c r="I18" s="62"/>
      <c r="J18" s="62"/>
      <c r="K18" s="62"/>
      <c r="L18" s="62"/>
    </row>
    <row r="19" spans="1:12" x14ac:dyDescent="0.25">
      <c r="A19" s="158">
        <v>3</v>
      </c>
      <c r="B19" s="57" t="s">
        <v>247</v>
      </c>
      <c r="C19" s="58" t="s">
        <v>21</v>
      </c>
      <c r="D19" s="59"/>
      <c r="E19" s="59">
        <v>1</v>
      </c>
      <c r="F19" s="60"/>
      <c r="G19" s="60"/>
      <c r="H19" s="60"/>
      <c r="I19" s="60"/>
      <c r="J19" s="60"/>
      <c r="K19" s="60"/>
      <c r="L19" s="60"/>
    </row>
    <row r="20" spans="1:12" x14ac:dyDescent="0.25">
      <c r="A20" s="160"/>
      <c r="B20" s="61" t="s">
        <v>15</v>
      </c>
      <c r="C20" s="55" t="s">
        <v>16</v>
      </c>
      <c r="D20" s="2">
        <v>1</v>
      </c>
      <c r="E20" s="2">
        <f>E19*D20</f>
        <v>1</v>
      </c>
      <c r="F20" s="62"/>
      <c r="G20" s="62"/>
      <c r="H20" s="62"/>
      <c r="I20" s="62"/>
      <c r="J20" s="62"/>
      <c r="K20" s="62"/>
      <c r="L20" s="62"/>
    </row>
    <row r="21" spans="1:12" x14ac:dyDescent="0.25">
      <c r="A21" s="159"/>
      <c r="B21" s="61" t="s">
        <v>164</v>
      </c>
      <c r="C21" s="55" t="s">
        <v>117</v>
      </c>
      <c r="D21" s="2"/>
      <c r="E21" s="2">
        <v>1</v>
      </c>
      <c r="F21" s="62"/>
      <c r="G21" s="62"/>
      <c r="H21" s="62"/>
      <c r="I21" s="62"/>
      <c r="J21" s="62"/>
      <c r="K21" s="62"/>
      <c r="L21" s="62"/>
    </row>
    <row r="22" spans="1:12" ht="25.5" x14ac:dyDescent="0.25">
      <c r="A22" s="129">
        <v>4</v>
      </c>
      <c r="B22" s="57" t="s">
        <v>39</v>
      </c>
      <c r="C22" s="58" t="s">
        <v>14</v>
      </c>
      <c r="D22" s="59"/>
      <c r="E22" s="59">
        <v>4.7</v>
      </c>
      <c r="F22" s="60"/>
      <c r="G22" s="60"/>
      <c r="H22" s="60"/>
      <c r="I22" s="60"/>
      <c r="J22" s="60"/>
      <c r="K22" s="60"/>
      <c r="L22" s="60"/>
    </row>
    <row r="23" spans="1:12" x14ac:dyDescent="0.25">
      <c r="A23" s="130"/>
      <c r="B23" s="61" t="s">
        <v>15</v>
      </c>
      <c r="C23" s="55" t="s">
        <v>16</v>
      </c>
      <c r="D23" s="2">
        <v>1</v>
      </c>
      <c r="E23" s="2">
        <f>E22*D23</f>
        <v>4.7</v>
      </c>
      <c r="F23" s="62"/>
      <c r="G23" s="62"/>
      <c r="H23" s="62"/>
      <c r="I23" s="62"/>
      <c r="J23" s="62"/>
      <c r="K23" s="62"/>
      <c r="L23" s="62"/>
    </row>
    <row r="24" spans="1:12" x14ac:dyDescent="0.25">
      <c r="A24" s="131"/>
      <c r="B24" s="61" t="s">
        <v>40</v>
      </c>
      <c r="C24" s="55" t="s">
        <v>22</v>
      </c>
      <c r="D24" s="2">
        <v>1.75</v>
      </c>
      <c r="E24" s="2">
        <f>E22*D24</f>
        <v>8.2249999999999996</v>
      </c>
      <c r="F24" s="62"/>
      <c r="G24" s="62"/>
      <c r="H24" s="62"/>
      <c r="I24" s="62"/>
      <c r="J24" s="62"/>
      <c r="K24" s="62"/>
      <c r="L24" s="62"/>
    </row>
    <row r="25" spans="1:12" x14ac:dyDescent="0.25">
      <c r="A25" s="128" t="s">
        <v>231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25.5" x14ac:dyDescent="0.25">
      <c r="A26" s="129">
        <v>1</v>
      </c>
      <c r="B26" s="57" t="s">
        <v>232</v>
      </c>
      <c r="C26" s="59" t="s">
        <v>19</v>
      </c>
      <c r="D26" s="52"/>
      <c r="E26" s="59">
        <v>5</v>
      </c>
      <c r="F26" s="52"/>
      <c r="G26" s="52"/>
      <c r="H26" s="52"/>
      <c r="I26" s="52"/>
      <c r="J26" s="52"/>
      <c r="K26" s="52"/>
      <c r="L26" s="52"/>
    </row>
    <row r="27" spans="1:12" x14ac:dyDescent="0.25">
      <c r="A27" s="130"/>
      <c r="B27" s="61" t="s">
        <v>15</v>
      </c>
      <c r="C27" s="2" t="s">
        <v>16</v>
      </c>
      <c r="D27" s="2">
        <v>1</v>
      </c>
      <c r="E27" s="2">
        <f>E26*D27</f>
        <v>5</v>
      </c>
      <c r="F27" s="62"/>
      <c r="G27" s="62"/>
      <c r="H27" s="62"/>
      <c r="I27" s="62"/>
      <c r="J27" s="62"/>
      <c r="K27" s="62"/>
      <c r="L27" s="62"/>
    </row>
    <row r="28" spans="1:12" x14ac:dyDescent="0.25">
      <c r="A28" s="130"/>
      <c r="B28" s="61" t="s">
        <v>234</v>
      </c>
      <c r="C28" s="2" t="s">
        <v>19</v>
      </c>
      <c r="D28" s="2">
        <v>1.05</v>
      </c>
      <c r="E28" s="2">
        <f>E26*D28</f>
        <v>5.25</v>
      </c>
      <c r="F28" s="62"/>
      <c r="G28" s="62"/>
      <c r="H28" s="62"/>
      <c r="I28" s="62"/>
      <c r="J28" s="62"/>
      <c r="K28" s="62"/>
      <c r="L28" s="79"/>
    </row>
    <row r="29" spans="1:12" x14ac:dyDescent="0.25">
      <c r="A29" s="130"/>
      <c r="B29" s="61" t="s">
        <v>233</v>
      </c>
      <c r="C29" s="2" t="s">
        <v>19</v>
      </c>
      <c r="D29" s="2"/>
      <c r="E29" s="2">
        <v>4.8</v>
      </c>
      <c r="F29" s="62"/>
      <c r="G29" s="62"/>
      <c r="H29" s="62"/>
      <c r="I29" s="62"/>
      <c r="J29" s="62"/>
      <c r="K29" s="62"/>
      <c r="L29" s="62"/>
    </row>
    <row r="30" spans="1:12" x14ac:dyDescent="0.25">
      <c r="A30" s="131"/>
      <c r="B30" s="61" t="s">
        <v>17</v>
      </c>
      <c r="C30" s="2" t="s">
        <v>16</v>
      </c>
      <c r="D30" s="2">
        <v>1</v>
      </c>
      <c r="E30" s="2">
        <f>D30*E26</f>
        <v>5</v>
      </c>
      <c r="F30" s="62"/>
      <c r="G30" s="62"/>
      <c r="H30" s="62"/>
      <c r="I30" s="62"/>
      <c r="J30" s="62"/>
      <c r="K30" s="62"/>
      <c r="L30" s="62"/>
    </row>
    <row r="31" spans="1:12" x14ac:dyDescent="0.25">
      <c r="A31" s="129">
        <v>2</v>
      </c>
      <c r="B31" s="57" t="s">
        <v>235</v>
      </c>
      <c r="C31" s="59" t="s">
        <v>13</v>
      </c>
      <c r="D31" s="59"/>
      <c r="E31" s="59">
        <v>83</v>
      </c>
      <c r="F31" s="60"/>
      <c r="G31" s="60"/>
      <c r="H31" s="60"/>
      <c r="I31" s="60"/>
      <c r="J31" s="60"/>
      <c r="K31" s="60"/>
      <c r="L31" s="60"/>
    </row>
    <row r="32" spans="1:12" x14ac:dyDescent="0.25">
      <c r="A32" s="130"/>
      <c r="B32" s="61" t="s">
        <v>15</v>
      </c>
      <c r="C32" s="2" t="s">
        <v>16</v>
      </c>
      <c r="D32" s="2">
        <v>1</v>
      </c>
      <c r="E32" s="2">
        <f>E31*D32</f>
        <v>83</v>
      </c>
      <c r="F32" s="62"/>
      <c r="G32" s="62"/>
      <c r="H32" s="62"/>
      <c r="I32" s="62"/>
      <c r="J32" s="62"/>
      <c r="K32" s="62"/>
      <c r="L32" s="62"/>
    </row>
    <row r="33" spans="1:12" x14ac:dyDescent="0.25">
      <c r="A33" s="130"/>
      <c r="B33" s="61" t="s">
        <v>151</v>
      </c>
      <c r="C33" s="55" t="s">
        <v>117</v>
      </c>
      <c r="D33" s="2"/>
      <c r="E33" s="2">
        <v>2</v>
      </c>
      <c r="F33" s="62"/>
      <c r="G33" s="62"/>
      <c r="H33" s="62"/>
      <c r="I33" s="62"/>
      <c r="J33" s="62"/>
      <c r="K33" s="62"/>
      <c r="L33" s="62"/>
    </row>
    <row r="34" spans="1:12" x14ac:dyDescent="0.25">
      <c r="A34" s="130"/>
      <c r="B34" s="61" t="s">
        <v>259</v>
      </c>
      <c r="C34" s="2" t="s">
        <v>22</v>
      </c>
      <c r="D34" s="2" t="s">
        <v>238</v>
      </c>
      <c r="E34" s="2">
        <f>0.13*1.1</f>
        <v>0.14300000000000002</v>
      </c>
      <c r="F34" s="62"/>
      <c r="G34" s="62"/>
      <c r="H34" s="62"/>
      <c r="I34" s="62"/>
      <c r="J34" s="62"/>
      <c r="K34" s="62"/>
      <c r="L34" s="62"/>
    </row>
    <row r="35" spans="1:12" x14ac:dyDescent="0.25">
      <c r="A35" s="130"/>
      <c r="B35" s="61" t="s">
        <v>256</v>
      </c>
      <c r="C35" s="2" t="s">
        <v>22</v>
      </c>
      <c r="D35" s="2" t="s">
        <v>238</v>
      </c>
      <c r="E35" s="2">
        <f>0.1*1.1</f>
        <v>0.11000000000000001</v>
      </c>
      <c r="F35" s="62"/>
      <c r="G35" s="62"/>
      <c r="H35" s="62"/>
      <c r="I35" s="62"/>
      <c r="J35" s="62"/>
      <c r="K35" s="62"/>
      <c r="L35" s="62"/>
    </row>
    <row r="36" spans="1:12" x14ac:dyDescent="0.25">
      <c r="A36" s="130"/>
      <c r="B36" s="61" t="s">
        <v>257</v>
      </c>
      <c r="C36" s="2" t="s">
        <v>22</v>
      </c>
      <c r="D36" s="2" t="s">
        <v>238</v>
      </c>
      <c r="E36" s="2">
        <f>0.015*1.1</f>
        <v>1.6500000000000001E-2</v>
      </c>
      <c r="F36" s="62"/>
      <c r="G36" s="62"/>
      <c r="H36" s="62"/>
      <c r="I36" s="62"/>
      <c r="J36" s="62"/>
      <c r="K36" s="62"/>
      <c r="L36" s="62"/>
    </row>
    <row r="37" spans="1:12" x14ac:dyDescent="0.25">
      <c r="A37" s="130"/>
      <c r="B37" s="61" t="s">
        <v>258</v>
      </c>
      <c r="C37" s="2" t="s">
        <v>22</v>
      </c>
      <c r="D37" s="2" t="s">
        <v>238</v>
      </c>
      <c r="E37" s="2">
        <f>0.03*1.1</f>
        <v>3.3000000000000002E-2</v>
      </c>
      <c r="F37" s="62"/>
      <c r="G37" s="62"/>
      <c r="H37" s="62"/>
      <c r="I37" s="62"/>
      <c r="J37" s="62"/>
      <c r="K37" s="62"/>
      <c r="L37" s="62"/>
    </row>
    <row r="38" spans="1:12" x14ac:dyDescent="0.25">
      <c r="A38" s="130"/>
      <c r="B38" s="61" t="s">
        <v>240</v>
      </c>
      <c r="C38" s="2" t="s">
        <v>19</v>
      </c>
      <c r="D38" s="2" t="s">
        <v>238</v>
      </c>
      <c r="E38" s="2">
        <f>23.5*1.1</f>
        <v>25.85</v>
      </c>
      <c r="F38" s="62"/>
      <c r="G38" s="62"/>
      <c r="H38" s="62"/>
      <c r="I38" s="62"/>
      <c r="J38" s="62"/>
      <c r="K38" s="62"/>
      <c r="L38" s="62"/>
    </row>
    <row r="39" spans="1:12" x14ac:dyDescent="0.25">
      <c r="A39" s="130"/>
      <c r="B39" s="61" t="s">
        <v>236</v>
      </c>
      <c r="C39" s="2" t="s">
        <v>19</v>
      </c>
      <c r="D39" s="2" t="s">
        <v>238</v>
      </c>
      <c r="E39" s="2">
        <f>57.6*1.1</f>
        <v>63.360000000000007</v>
      </c>
      <c r="F39" s="62"/>
      <c r="G39" s="62"/>
      <c r="H39" s="62"/>
      <c r="I39" s="62"/>
      <c r="J39" s="62"/>
      <c r="K39" s="62"/>
      <c r="L39" s="62"/>
    </row>
    <row r="40" spans="1:12" x14ac:dyDescent="0.25">
      <c r="A40" s="130"/>
      <c r="B40" s="61" t="s">
        <v>237</v>
      </c>
      <c r="C40" s="2" t="s">
        <v>19</v>
      </c>
      <c r="D40" s="2" t="s">
        <v>238</v>
      </c>
      <c r="E40" s="2">
        <f>18.7*1.1</f>
        <v>20.57</v>
      </c>
      <c r="F40" s="62"/>
      <c r="G40" s="62"/>
      <c r="H40" s="62"/>
      <c r="I40" s="62"/>
      <c r="J40" s="62"/>
      <c r="K40" s="62"/>
      <c r="L40" s="62"/>
    </row>
    <row r="41" spans="1:12" x14ac:dyDescent="0.25">
      <c r="A41" s="130"/>
      <c r="B41" s="61" t="s">
        <v>239</v>
      </c>
      <c r="C41" s="2" t="s">
        <v>19</v>
      </c>
      <c r="D41" s="2" t="s">
        <v>238</v>
      </c>
      <c r="E41" s="2">
        <f>12*1.1</f>
        <v>13.200000000000001</v>
      </c>
      <c r="F41" s="62"/>
      <c r="G41" s="62"/>
      <c r="H41" s="62"/>
      <c r="I41" s="62"/>
      <c r="J41" s="62"/>
      <c r="K41" s="62"/>
      <c r="L41" s="62"/>
    </row>
    <row r="42" spans="1:12" x14ac:dyDescent="0.25">
      <c r="A42" s="130"/>
      <c r="B42" s="61" t="s">
        <v>221</v>
      </c>
      <c r="C42" s="2" t="s">
        <v>14</v>
      </c>
      <c r="D42" s="2"/>
      <c r="E42" s="2">
        <v>3.93</v>
      </c>
      <c r="F42" s="62"/>
      <c r="G42" s="62"/>
      <c r="H42" s="62"/>
      <c r="I42" s="62"/>
      <c r="J42" s="62"/>
      <c r="K42" s="62"/>
      <c r="L42" s="62"/>
    </row>
    <row r="43" spans="1:12" x14ac:dyDescent="0.25">
      <c r="A43" s="130"/>
      <c r="B43" s="61" t="s">
        <v>222</v>
      </c>
      <c r="C43" s="2" t="s">
        <v>20</v>
      </c>
      <c r="D43" s="2">
        <v>1.08</v>
      </c>
      <c r="E43" s="2">
        <f>E32*D43</f>
        <v>89.64</v>
      </c>
      <c r="F43" s="62"/>
      <c r="G43" s="62"/>
      <c r="H43" s="62"/>
      <c r="I43" s="62"/>
      <c r="J43" s="62"/>
      <c r="K43" s="62"/>
      <c r="L43" s="62"/>
    </row>
    <row r="44" spans="1:12" x14ac:dyDescent="0.25">
      <c r="A44" s="130"/>
      <c r="B44" s="61" t="s">
        <v>223</v>
      </c>
      <c r="C44" s="2" t="s">
        <v>20</v>
      </c>
      <c r="D44" s="2">
        <v>1.05</v>
      </c>
      <c r="E44" s="2">
        <f>E31*D44</f>
        <v>87.15</v>
      </c>
      <c r="F44" s="62"/>
      <c r="G44" s="62"/>
      <c r="H44" s="62"/>
      <c r="I44" s="62"/>
      <c r="J44" s="62"/>
      <c r="K44" s="62"/>
      <c r="L44" s="62"/>
    </row>
    <row r="45" spans="1:12" x14ac:dyDescent="0.25">
      <c r="A45" s="130"/>
      <c r="B45" s="61" t="s">
        <v>186</v>
      </c>
      <c r="C45" s="2" t="s">
        <v>20</v>
      </c>
      <c r="D45" s="2">
        <v>1.05</v>
      </c>
      <c r="E45" s="2">
        <f>E43*D45</f>
        <v>94.122</v>
      </c>
      <c r="F45" s="62"/>
      <c r="G45" s="62"/>
      <c r="H45" s="62"/>
      <c r="I45" s="62"/>
      <c r="J45" s="62"/>
      <c r="K45" s="62"/>
      <c r="L45" s="62"/>
    </row>
    <row r="46" spans="1:12" x14ac:dyDescent="0.25">
      <c r="A46" s="130"/>
      <c r="B46" s="61" t="s">
        <v>224</v>
      </c>
      <c r="C46" s="2" t="s">
        <v>21</v>
      </c>
      <c r="D46" s="2"/>
      <c r="E46" s="2">
        <v>28</v>
      </c>
      <c r="F46" s="62"/>
      <c r="G46" s="62"/>
      <c r="H46" s="62"/>
      <c r="I46" s="62"/>
      <c r="J46" s="62"/>
      <c r="K46" s="62"/>
      <c r="L46" s="62"/>
    </row>
    <row r="47" spans="1:12" x14ac:dyDescent="0.25">
      <c r="A47" s="130"/>
      <c r="B47" s="61" t="s">
        <v>158</v>
      </c>
      <c r="C47" s="2" t="s">
        <v>21</v>
      </c>
      <c r="D47" s="2">
        <v>8</v>
      </c>
      <c r="E47" s="2">
        <f>D47*E31</f>
        <v>664</v>
      </c>
      <c r="F47" s="62"/>
      <c r="G47" s="62"/>
      <c r="H47" s="62"/>
      <c r="I47" s="62"/>
      <c r="J47" s="62"/>
      <c r="K47" s="62"/>
      <c r="L47" s="62"/>
    </row>
    <row r="48" spans="1:12" x14ac:dyDescent="0.25">
      <c r="A48" s="130"/>
      <c r="B48" s="61" t="s">
        <v>225</v>
      </c>
      <c r="C48" s="2" t="s">
        <v>23</v>
      </c>
      <c r="D48" s="2">
        <v>0.3</v>
      </c>
      <c r="E48" s="2">
        <f>E31*D48</f>
        <v>24.9</v>
      </c>
      <c r="F48" s="62"/>
      <c r="G48" s="62"/>
      <c r="H48" s="62"/>
      <c r="I48" s="62"/>
      <c r="J48" s="62"/>
      <c r="K48" s="62"/>
      <c r="L48" s="62"/>
    </row>
    <row r="49" spans="1:12" x14ac:dyDescent="0.25">
      <c r="A49" s="130"/>
      <c r="B49" s="61" t="s">
        <v>226</v>
      </c>
      <c r="C49" s="2" t="s">
        <v>21</v>
      </c>
      <c r="D49" s="2"/>
      <c r="E49" s="2">
        <v>9</v>
      </c>
      <c r="F49" s="62"/>
      <c r="G49" s="62"/>
      <c r="H49" s="62"/>
      <c r="I49" s="62"/>
      <c r="J49" s="62"/>
      <c r="K49" s="62"/>
      <c r="L49" s="62"/>
    </row>
    <row r="50" spans="1:12" x14ac:dyDescent="0.25">
      <c r="A50" s="130"/>
      <c r="B50" s="61" t="s">
        <v>243</v>
      </c>
      <c r="C50" s="2" t="s">
        <v>21</v>
      </c>
      <c r="D50" s="2" t="s">
        <v>238</v>
      </c>
      <c r="E50" s="2">
        <v>50</v>
      </c>
      <c r="F50" s="62"/>
      <c r="G50" s="62"/>
      <c r="H50" s="62"/>
      <c r="I50" s="62"/>
      <c r="J50" s="62"/>
      <c r="K50" s="62"/>
      <c r="L50" s="62"/>
    </row>
    <row r="51" spans="1:12" x14ac:dyDescent="0.25">
      <c r="A51" s="131"/>
      <c r="B51" s="61" t="s">
        <v>17</v>
      </c>
      <c r="C51" s="2" t="s">
        <v>16</v>
      </c>
      <c r="D51" s="2">
        <v>3</v>
      </c>
      <c r="E51" s="2">
        <f>E31*D51</f>
        <v>249</v>
      </c>
      <c r="F51" s="62"/>
      <c r="G51" s="62"/>
      <c r="H51" s="62"/>
      <c r="I51" s="62"/>
      <c r="J51" s="62"/>
      <c r="K51" s="62"/>
      <c r="L51" s="62"/>
    </row>
    <row r="52" spans="1:12" ht="38.25" x14ac:dyDescent="0.25">
      <c r="A52" s="129">
        <v>3</v>
      </c>
      <c r="B52" s="57" t="s">
        <v>242</v>
      </c>
      <c r="C52" s="59" t="s">
        <v>22</v>
      </c>
      <c r="D52" s="59"/>
      <c r="E52" s="59">
        <v>3.4649999999999999</v>
      </c>
      <c r="F52" s="59"/>
      <c r="G52" s="60"/>
      <c r="H52" s="60"/>
      <c r="I52" s="60"/>
      <c r="J52" s="60"/>
      <c r="K52" s="60"/>
      <c r="L52" s="60"/>
    </row>
    <row r="53" spans="1:12" x14ac:dyDescent="0.25">
      <c r="A53" s="130"/>
      <c r="B53" s="61" t="s">
        <v>15</v>
      </c>
      <c r="C53" s="2" t="s">
        <v>16</v>
      </c>
      <c r="D53" s="2">
        <v>1</v>
      </c>
      <c r="E53" s="2">
        <f>E52*D53</f>
        <v>3.4649999999999999</v>
      </c>
      <c r="F53" s="2"/>
      <c r="G53" s="62"/>
      <c r="H53" s="62"/>
      <c r="I53" s="62"/>
      <c r="J53" s="62"/>
      <c r="K53" s="62"/>
      <c r="L53" s="62"/>
    </row>
    <row r="54" spans="1:12" x14ac:dyDescent="0.25">
      <c r="A54" s="130"/>
      <c r="B54" s="61" t="s">
        <v>241</v>
      </c>
      <c r="C54" s="2" t="s">
        <v>23</v>
      </c>
      <c r="D54" s="2">
        <v>20</v>
      </c>
      <c r="E54" s="2">
        <f>E52*D54</f>
        <v>69.3</v>
      </c>
      <c r="F54" s="2"/>
      <c r="G54" s="62"/>
      <c r="H54" s="62"/>
      <c r="I54" s="62"/>
      <c r="J54" s="62"/>
      <c r="K54" s="62"/>
      <c r="L54" s="62"/>
    </row>
    <row r="55" spans="1:12" x14ac:dyDescent="0.25">
      <c r="A55" s="131"/>
      <c r="B55" s="61" t="s">
        <v>17</v>
      </c>
      <c r="C55" s="2" t="s">
        <v>16</v>
      </c>
      <c r="D55" s="2">
        <v>20</v>
      </c>
      <c r="E55" s="2">
        <f>E52*D55</f>
        <v>69.3</v>
      </c>
      <c r="F55" s="2"/>
      <c r="G55" s="62"/>
      <c r="H55" s="62"/>
      <c r="I55" s="62"/>
      <c r="J55" s="62"/>
      <c r="K55" s="62"/>
      <c r="L55" s="62"/>
    </row>
    <row r="56" spans="1:12" x14ac:dyDescent="0.25">
      <c r="A56" s="128" t="s">
        <v>138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x14ac:dyDescent="0.25">
      <c r="A57" s="129">
        <v>1</v>
      </c>
      <c r="B57" s="57" t="s">
        <v>213</v>
      </c>
      <c r="C57" s="59" t="s">
        <v>106</v>
      </c>
      <c r="D57" s="59"/>
      <c r="E57" s="59">
        <v>1.5</v>
      </c>
      <c r="F57" s="59"/>
      <c r="G57" s="60"/>
      <c r="H57" s="60"/>
      <c r="I57" s="60"/>
      <c r="J57" s="60"/>
      <c r="K57" s="60"/>
      <c r="L57" s="60"/>
    </row>
    <row r="58" spans="1:12" x14ac:dyDescent="0.25">
      <c r="A58" s="130"/>
      <c r="B58" s="61" t="s">
        <v>15</v>
      </c>
      <c r="C58" s="2" t="s">
        <v>16</v>
      </c>
      <c r="D58" s="2">
        <v>1</v>
      </c>
      <c r="E58" s="2">
        <f>E57*D58</f>
        <v>1.5</v>
      </c>
      <c r="F58" s="62"/>
      <c r="G58" s="62"/>
      <c r="H58" s="62"/>
      <c r="I58" s="62"/>
      <c r="J58" s="62"/>
      <c r="K58" s="62"/>
      <c r="L58" s="79"/>
    </row>
    <row r="59" spans="1:12" x14ac:dyDescent="0.25">
      <c r="A59" s="129">
        <v>2</v>
      </c>
      <c r="B59" s="57" t="s">
        <v>170</v>
      </c>
      <c r="C59" s="59" t="s">
        <v>106</v>
      </c>
      <c r="D59" s="59"/>
      <c r="E59" s="59">
        <v>2.4500000000000002</v>
      </c>
      <c r="F59" s="59"/>
      <c r="G59" s="60"/>
      <c r="H59" s="60"/>
      <c r="I59" s="60"/>
      <c r="J59" s="60"/>
      <c r="K59" s="60"/>
      <c r="L59" s="60"/>
    </row>
    <row r="60" spans="1:12" x14ac:dyDescent="0.25">
      <c r="A60" s="130"/>
      <c r="B60" s="61" t="s">
        <v>15</v>
      </c>
      <c r="C60" s="2" t="s">
        <v>16</v>
      </c>
      <c r="D60" s="2">
        <v>1</v>
      </c>
      <c r="E60" s="2">
        <f>D60*E59</f>
        <v>2.4500000000000002</v>
      </c>
      <c r="F60" s="2"/>
      <c r="G60" s="62"/>
      <c r="H60" s="62"/>
      <c r="I60" s="62"/>
      <c r="J60" s="62"/>
      <c r="K60" s="62"/>
      <c r="L60" s="62"/>
    </row>
    <row r="61" spans="1:12" x14ac:dyDescent="0.25">
      <c r="A61" s="131"/>
      <c r="B61" s="61" t="s">
        <v>140</v>
      </c>
      <c r="C61" s="2" t="s">
        <v>14</v>
      </c>
      <c r="D61" s="2">
        <v>1.1000000000000001</v>
      </c>
      <c r="E61" s="2">
        <f>D61*E59</f>
        <v>2.6950000000000003</v>
      </c>
      <c r="F61" s="2"/>
      <c r="G61" s="62"/>
      <c r="H61" s="62"/>
      <c r="I61" s="62"/>
      <c r="J61" s="62"/>
      <c r="K61" s="62"/>
      <c r="L61" s="62"/>
    </row>
    <row r="62" spans="1:12" ht="25.5" x14ac:dyDescent="0.25">
      <c r="A62" s="129">
        <v>3</v>
      </c>
      <c r="B62" s="86" t="s">
        <v>204</v>
      </c>
      <c r="C62" s="54" t="s">
        <v>20</v>
      </c>
      <c r="D62" s="54"/>
      <c r="E62" s="54">
        <v>3</v>
      </c>
      <c r="F62" s="54"/>
      <c r="G62" s="79"/>
      <c r="H62" s="79"/>
      <c r="I62" s="79"/>
      <c r="J62" s="79"/>
      <c r="K62" s="79"/>
      <c r="L62" s="79"/>
    </row>
    <row r="63" spans="1:12" x14ac:dyDescent="0.25">
      <c r="A63" s="130"/>
      <c r="B63" s="61" t="s">
        <v>15</v>
      </c>
      <c r="C63" s="74" t="s">
        <v>21</v>
      </c>
      <c r="D63" s="64">
        <v>1</v>
      </c>
      <c r="E63" s="7">
        <f>E62*D63</f>
        <v>3</v>
      </c>
      <c r="F63" s="7"/>
      <c r="G63" s="7"/>
      <c r="H63" s="7"/>
      <c r="I63" s="7"/>
      <c r="J63" s="7"/>
      <c r="K63" s="7"/>
      <c r="L63" s="7"/>
    </row>
    <row r="64" spans="1:12" x14ac:dyDescent="0.25">
      <c r="A64" s="130"/>
      <c r="B64" s="75" t="s">
        <v>118</v>
      </c>
      <c r="C64" s="64" t="s">
        <v>106</v>
      </c>
      <c r="D64" s="7"/>
      <c r="E64" s="7">
        <f>0.3*1.05</f>
        <v>0.315</v>
      </c>
      <c r="F64" s="64"/>
      <c r="G64" s="7"/>
      <c r="H64" s="7"/>
      <c r="I64" s="7"/>
      <c r="J64" s="7"/>
      <c r="K64" s="7"/>
      <c r="L64" s="7"/>
    </row>
    <row r="65" spans="1:12" x14ac:dyDescent="0.25">
      <c r="A65" s="130"/>
      <c r="B65" s="76" t="s">
        <v>172</v>
      </c>
      <c r="C65" s="77" t="s">
        <v>22</v>
      </c>
      <c r="D65" s="77"/>
      <c r="E65" s="23">
        <v>0.02</v>
      </c>
      <c r="F65" s="62"/>
      <c r="G65" s="23"/>
      <c r="H65" s="23"/>
      <c r="I65" s="23"/>
      <c r="J65" s="23"/>
      <c r="K65" s="23"/>
      <c r="L65" s="23"/>
    </row>
    <row r="66" spans="1:12" x14ac:dyDescent="0.25">
      <c r="A66" s="131"/>
      <c r="B66" s="87" t="s">
        <v>17</v>
      </c>
      <c r="C66" s="88" t="s">
        <v>16</v>
      </c>
      <c r="D66" s="89">
        <v>5</v>
      </c>
      <c r="E66" s="89">
        <f>E62*D66</f>
        <v>15</v>
      </c>
      <c r="F66" s="89"/>
      <c r="G66" s="89"/>
      <c r="H66" s="89"/>
      <c r="I66" s="89"/>
      <c r="J66" s="89"/>
      <c r="K66" s="89"/>
      <c r="L66" s="89"/>
    </row>
    <row r="67" spans="1:12" ht="25.5" x14ac:dyDescent="0.25">
      <c r="A67" s="129">
        <v>4</v>
      </c>
      <c r="B67" s="86" t="s">
        <v>205</v>
      </c>
      <c r="C67" s="54" t="s">
        <v>20</v>
      </c>
      <c r="D67" s="54"/>
      <c r="E67" s="54">
        <v>2.7</v>
      </c>
      <c r="F67" s="54"/>
      <c r="G67" s="79"/>
      <c r="H67" s="79"/>
      <c r="I67" s="79"/>
      <c r="J67" s="79"/>
      <c r="K67" s="79"/>
      <c r="L67" s="79"/>
    </row>
    <row r="68" spans="1:12" x14ac:dyDescent="0.25">
      <c r="A68" s="130"/>
      <c r="B68" s="61" t="s">
        <v>15</v>
      </c>
      <c r="C68" s="74" t="s">
        <v>21</v>
      </c>
      <c r="D68" s="64">
        <v>1</v>
      </c>
      <c r="E68" s="7">
        <f>E67*D68</f>
        <v>2.7</v>
      </c>
      <c r="F68" s="7"/>
      <c r="G68" s="7"/>
      <c r="H68" s="7"/>
      <c r="I68" s="7"/>
      <c r="J68" s="7"/>
      <c r="K68" s="7"/>
      <c r="L68" s="7"/>
    </row>
    <row r="69" spans="1:12" x14ac:dyDescent="0.25">
      <c r="A69" s="130"/>
      <c r="B69" s="75" t="s">
        <v>118</v>
      </c>
      <c r="C69" s="64" t="s">
        <v>106</v>
      </c>
      <c r="D69" s="7"/>
      <c r="E69" s="7">
        <f>0.3*1.05</f>
        <v>0.315</v>
      </c>
      <c r="F69" s="64"/>
      <c r="G69" s="7"/>
      <c r="H69" s="7"/>
      <c r="I69" s="7"/>
      <c r="J69" s="7"/>
      <c r="K69" s="7"/>
      <c r="L69" s="7"/>
    </row>
    <row r="70" spans="1:12" x14ac:dyDescent="0.25">
      <c r="A70" s="130"/>
      <c r="B70" s="76" t="s">
        <v>172</v>
      </c>
      <c r="C70" s="77" t="s">
        <v>22</v>
      </c>
      <c r="D70" s="77"/>
      <c r="E70" s="23">
        <v>0.02</v>
      </c>
      <c r="F70" s="62"/>
      <c r="G70" s="23"/>
      <c r="H70" s="23"/>
      <c r="I70" s="23"/>
      <c r="J70" s="23"/>
      <c r="K70" s="23"/>
      <c r="L70" s="23"/>
    </row>
    <row r="71" spans="1:12" x14ac:dyDescent="0.25">
      <c r="A71" s="131"/>
      <c r="B71" s="87" t="s">
        <v>17</v>
      </c>
      <c r="C71" s="88" t="s">
        <v>16</v>
      </c>
      <c r="D71" s="89">
        <v>5</v>
      </c>
      <c r="E71" s="89">
        <f>E67*D71</f>
        <v>13.5</v>
      </c>
      <c r="F71" s="89"/>
      <c r="G71" s="89"/>
      <c r="H71" s="89"/>
      <c r="I71" s="89"/>
      <c r="J71" s="89"/>
      <c r="K71" s="89"/>
      <c r="L71" s="89"/>
    </row>
    <row r="72" spans="1:12" ht="38.25" x14ac:dyDescent="0.25">
      <c r="A72" s="140">
        <v>5</v>
      </c>
      <c r="B72" s="57" t="s">
        <v>206</v>
      </c>
      <c r="C72" s="59" t="s">
        <v>13</v>
      </c>
      <c r="D72" s="59"/>
      <c r="E72" s="59">
        <v>2.7</v>
      </c>
      <c r="F72" s="60"/>
      <c r="G72" s="60"/>
      <c r="H72" s="60"/>
      <c r="I72" s="60"/>
      <c r="J72" s="60"/>
      <c r="K72" s="60"/>
      <c r="L72" s="60"/>
    </row>
    <row r="73" spans="1:12" x14ac:dyDescent="0.25">
      <c r="A73" s="140"/>
      <c r="B73" s="61" t="s">
        <v>15</v>
      </c>
      <c r="C73" s="2" t="s">
        <v>16</v>
      </c>
      <c r="D73" s="2">
        <v>1</v>
      </c>
      <c r="E73" s="2">
        <f>E72*D73</f>
        <v>2.7</v>
      </c>
      <c r="F73" s="62"/>
      <c r="G73" s="62"/>
      <c r="H73" s="62"/>
      <c r="I73" s="62"/>
      <c r="J73" s="62"/>
      <c r="K73" s="62"/>
      <c r="L73" s="62"/>
    </row>
    <row r="74" spans="1:12" x14ac:dyDescent="0.25">
      <c r="A74" s="140"/>
      <c r="B74" s="61" t="s">
        <v>88</v>
      </c>
      <c r="C74" s="2" t="s">
        <v>13</v>
      </c>
      <c r="D74" s="2">
        <v>1.05</v>
      </c>
      <c r="E74" s="2">
        <f>E72*D74</f>
        <v>2.8350000000000004</v>
      </c>
      <c r="F74" s="62"/>
      <c r="G74" s="62"/>
      <c r="H74" s="62"/>
      <c r="I74" s="62"/>
      <c r="J74" s="62"/>
      <c r="K74" s="62"/>
      <c r="L74" s="62"/>
    </row>
    <row r="75" spans="1:12" x14ac:dyDescent="0.25">
      <c r="A75" s="140"/>
      <c r="B75" s="61" t="s">
        <v>30</v>
      </c>
      <c r="C75" s="2" t="s">
        <v>18</v>
      </c>
      <c r="D75" s="2">
        <v>8</v>
      </c>
      <c r="E75" s="2">
        <f>E72*D75</f>
        <v>21.6</v>
      </c>
      <c r="F75" s="62"/>
      <c r="G75" s="62"/>
      <c r="H75" s="62"/>
      <c r="I75" s="62"/>
      <c r="J75" s="62"/>
      <c r="K75" s="62"/>
      <c r="L75" s="62"/>
    </row>
    <row r="76" spans="1:12" x14ac:dyDescent="0.25">
      <c r="A76" s="140"/>
      <c r="B76" s="61" t="s">
        <v>17</v>
      </c>
      <c r="C76" s="2" t="s">
        <v>16</v>
      </c>
      <c r="D76" s="2">
        <v>0.3</v>
      </c>
      <c r="E76" s="2">
        <f>E72*D76</f>
        <v>0.81</v>
      </c>
      <c r="F76" s="62"/>
      <c r="G76" s="62"/>
      <c r="H76" s="62"/>
      <c r="I76" s="62"/>
      <c r="J76" s="62"/>
      <c r="K76" s="62"/>
      <c r="L76" s="62"/>
    </row>
    <row r="77" spans="1:12" ht="38.25" x14ac:dyDescent="0.25">
      <c r="A77" s="140">
        <v>6</v>
      </c>
      <c r="B77" s="57" t="s">
        <v>207</v>
      </c>
      <c r="C77" s="59" t="s">
        <v>19</v>
      </c>
      <c r="D77" s="59"/>
      <c r="E77" s="59">
        <v>5</v>
      </c>
      <c r="F77" s="60"/>
      <c r="G77" s="60"/>
      <c r="H77" s="60"/>
      <c r="I77" s="60"/>
      <c r="J77" s="60"/>
      <c r="K77" s="60"/>
      <c r="L77" s="60"/>
    </row>
    <row r="78" spans="1:12" x14ac:dyDescent="0.25">
      <c r="A78" s="140"/>
      <c r="B78" s="61" t="s">
        <v>15</v>
      </c>
      <c r="C78" s="2" t="s">
        <v>16</v>
      </c>
      <c r="D78" s="2">
        <v>1</v>
      </c>
      <c r="E78" s="2">
        <f>E77*D78</f>
        <v>5</v>
      </c>
      <c r="F78" s="62"/>
      <c r="G78" s="62"/>
      <c r="H78" s="62"/>
      <c r="I78" s="62"/>
      <c r="J78" s="62"/>
      <c r="K78" s="62"/>
      <c r="L78" s="62"/>
    </row>
    <row r="79" spans="1:12" x14ac:dyDescent="0.25">
      <c r="A79" s="140"/>
      <c r="B79" s="61" t="s">
        <v>89</v>
      </c>
      <c r="C79" s="2" t="s">
        <v>13</v>
      </c>
      <c r="D79" s="2">
        <v>0.1</v>
      </c>
      <c r="E79" s="2">
        <f>E77*D79</f>
        <v>0.5</v>
      </c>
      <c r="F79" s="62"/>
      <c r="G79" s="62"/>
      <c r="H79" s="62"/>
      <c r="I79" s="62"/>
      <c r="J79" s="62"/>
      <c r="K79" s="62"/>
      <c r="L79" s="62"/>
    </row>
    <row r="80" spans="1:12" x14ac:dyDescent="0.25">
      <c r="A80" s="140"/>
      <c r="B80" s="61" t="s">
        <v>30</v>
      </c>
      <c r="C80" s="2" t="s">
        <v>18</v>
      </c>
      <c r="D80" s="2">
        <v>0.8</v>
      </c>
      <c r="E80" s="2">
        <f>E77*D80</f>
        <v>4</v>
      </c>
      <c r="F80" s="62"/>
      <c r="G80" s="62"/>
      <c r="H80" s="62"/>
      <c r="I80" s="62"/>
      <c r="J80" s="62"/>
      <c r="K80" s="62"/>
      <c r="L80" s="62"/>
    </row>
    <row r="81" spans="1:12" ht="51.75" customHeight="1" x14ac:dyDescent="0.25">
      <c r="A81" s="142">
        <v>7</v>
      </c>
      <c r="B81" s="57" t="s">
        <v>167</v>
      </c>
      <c r="C81" s="59" t="s">
        <v>21</v>
      </c>
      <c r="D81" s="59"/>
      <c r="E81" s="59">
        <v>3</v>
      </c>
      <c r="F81" s="59"/>
      <c r="G81" s="60"/>
      <c r="H81" s="60"/>
      <c r="I81" s="60"/>
      <c r="J81" s="60"/>
      <c r="K81" s="60"/>
      <c r="L81" s="60"/>
    </row>
    <row r="82" spans="1:12" x14ac:dyDescent="0.25">
      <c r="A82" s="143"/>
      <c r="B82" s="61" t="s">
        <v>15</v>
      </c>
      <c r="C82" s="2" t="s">
        <v>16</v>
      </c>
      <c r="D82" s="2">
        <v>1</v>
      </c>
      <c r="E82" s="2">
        <f>E81*D82</f>
        <v>3</v>
      </c>
      <c r="F82" s="62"/>
      <c r="G82" s="62"/>
      <c r="H82" s="62"/>
      <c r="I82" s="62"/>
      <c r="J82" s="62"/>
      <c r="K82" s="62"/>
      <c r="L82" s="79"/>
    </row>
    <row r="83" spans="1:12" x14ac:dyDescent="0.25">
      <c r="A83" s="143"/>
      <c r="B83" s="61" t="s">
        <v>169</v>
      </c>
      <c r="C83" s="2" t="s">
        <v>106</v>
      </c>
      <c r="D83" s="2"/>
      <c r="E83" s="2">
        <v>0.91</v>
      </c>
      <c r="F83" s="62"/>
      <c r="G83" s="62"/>
      <c r="H83" s="62"/>
      <c r="I83" s="62"/>
      <c r="J83" s="62"/>
      <c r="K83" s="62"/>
      <c r="L83" s="79"/>
    </row>
    <row r="84" spans="1:12" x14ac:dyDescent="0.25">
      <c r="A84" s="143"/>
      <c r="B84" s="61" t="s">
        <v>168</v>
      </c>
      <c r="C84" s="2" t="s">
        <v>20</v>
      </c>
      <c r="D84" s="2">
        <v>2.98</v>
      </c>
      <c r="E84" s="2">
        <f>E81*D84</f>
        <v>8.94</v>
      </c>
      <c r="F84" s="62"/>
      <c r="G84" s="62"/>
      <c r="H84" s="62"/>
      <c r="I84" s="62"/>
      <c r="J84" s="62"/>
      <c r="K84" s="62"/>
      <c r="L84" s="62"/>
    </row>
    <row r="85" spans="1:12" x14ac:dyDescent="0.25">
      <c r="A85" s="143"/>
      <c r="B85" s="61" t="s">
        <v>148</v>
      </c>
      <c r="C85" s="2" t="s">
        <v>20</v>
      </c>
      <c r="D85" s="2">
        <v>1</v>
      </c>
      <c r="E85" s="2">
        <f>E81*D85</f>
        <v>3</v>
      </c>
      <c r="F85" s="62"/>
      <c r="G85" s="62"/>
      <c r="H85" s="62"/>
      <c r="I85" s="62"/>
      <c r="J85" s="62"/>
      <c r="K85" s="62"/>
      <c r="L85" s="62"/>
    </row>
    <row r="86" spans="1:12" x14ac:dyDescent="0.25">
      <c r="A86" s="143"/>
      <c r="B86" s="61" t="s">
        <v>141</v>
      </c>
      <c r="C86" s="2" t="s">
        <v>23</v>
      </c>
      <c r="D86" s="2">
        <v>0.8</v>
      </c>
      <c r="E86" s="2">
        <f>E81*D86</f>
        <v>2.4000000000000004</v>
      </c>
      <c r="F86" s="2"/>
      <c r="G86" s="62"/>
      <c r="H86" s="62"/>
      <c r="I86" s="62"/>
      <c r="J86" s="62"/>
      <c r="K86" s="62"/>
      <c r="L86" s="62"/>
    </row>
    <row r="87" spans="1:12" x14ac:dyDescent="0.25">
      <c r="A87" s="144"/>
      <c r="B87" s="90" t="s">
        <v>17</v>
      </c>
      <c r="C87" s="2" t="s">
        <v>16</v>
      </c>
      <c r="D87" s="2">
        <v>5</v>
      </c>
      <c r="E87" s="2">
        <f>E82*D87</f>
        <v>15</v>
      </c>
      <c r="F87" s="62"/>
      <c r="G87" s="62"/>
      <c r="H87" s="62"/>
      <c r="I87" s="62"/>
      <c r="J87" s="62"/>
      <c r="K87" s="62"/>
      <c r="L87" s="62"/>
    </row>
    <row r="88" spans="1:12" x14ac:dyDescent="0.25">
      <c r="A88" s="128" t="s">
        <v>217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x14ac:dyDescent="0.25">
      <c r="A89" s="129">
        <v>1</v>
      </c>
      <c r="B89" s="52" t="s">
        <v>102</v>
      </c>
      <c r="C89" s="59" t="s">
        <v>14</v>
      </c>
      <c r="D89" s="59"/>
      <c r="E89" s="59">
        <v>3.24</v>
      </c>
      <c r="F89" s="60"/>
      <c r="G89" s="60"/>
      <c r="H89" s="60"/>
      <c r="I89" s="84"/>
      <c r="J89" s="60"/>
      <c r="K89" s="60"/>
      <c r="L89" s="84"/>
    </row>
    <row r="90" spans="1:12" x14ac:dyDescent="0.25">
      <c r="A90" s="131"/>
      <c r="B90" s="61" t="s">
        <v>15</v>
      </c>
      <c r="C90" s="2" t="s">
        <v>16</v>
      </c>
      <c r="D90" s="2">
        <v>1</v>
      </c>
      <c r="E90" s="2">
        <f>D90*E89</f>
        <v>3.24</v>
      </c>
      <c r="F90" s="62"/>
      <c r="G90" s="62"/>
      <c r="H90" s="62"/>
      <c r="I90" s="79"/>
      <c r="J90" s="62"/>
      <c r="K90" s="62"/>
      <c r="L90" s="79"/>
    </row>
    <row r="91" spans="1:12" x14ac:dyDescent="0.25">
      <c r="A91" s="129">
        <v>2</v>
      </c>
      <c r="B91" s="52" t="s">
        <v>103</v>
      </c>
      <c r="C91" s="59" t="s">
        <v>14</v>
      </c>
      <c r="D91" s="59"/>
      <c r="E91" s="59">
        <v>0.54</v>
      </c>
      <c r="F91" s="60"/>
      <c r="G91" s="60"/>
      <c r="H91" s="60"/>
      <c r="I91" s="84"/>
      <c r="J91" s="60"/>
      <c r="K91" s="60"/>
      <c r="L91" s="84"/>
    </row>
    <row r="92" spans="1:12" x14ac:dyDescent="0.25">
      <c r="A92" s="130"/>
      <c r="B92" s="61" t="s">
        <v>15</v>
      </c>
      <c r="C92" s="2" t="s">
        <v>16</v>
      </c>
      <c r="D92" s="2">
        <v>1</v>
      </c>
      <c r="E92" s="2">
        <f>D92*E91</f>
        <v>0.54</v>
      </c>
      <c r="F92" s="62"/>
      <c r="G92" s="62"/>
      <c r="H92" s="62"/>
      <c r="I92" s="79"/>
      <c r="J92" s="62"/>
      <c r="K92" s="62"/>
      <c r="L92" s="79"/>
    </row>
    <row r="93" spans="1:12" x14ac:dyDescent="0.25">
      <c r="A93" s="131"/>
      <c r="B93" s="61" t="s">
        <v>104</v>
      </c>
      <c r="C93" s="2" t="s">
        <v>14</v>
      </c>
      <c r="D93" s="2">
        <v>1.21</v>
      </c>
      <c r="E93" s="2">
        <f>E91*D93</f>
        <v>0.65339999999999998</v>
      </c>
      <c r="F93" s="62"/>
      <c r="G93" s="62"/>
      <c r="H93" s="62"/>
      <c r="I93" s="62"/>
      <c r="J93" s="62"/>
      <c r="K93" s="62"/>
      <c r="L93" s="79"/>
    </row>
    <row r="94" spans="1:12" x14ac:dyDescent="0.25">
      <c r="A94" s="129">
        <v>3</v>
      </c>
      <c r="B94" s="52" t="s">
        <v>105</v>
      </c>
      <c r="C94" s="59" t="s">
        <v>14</v>
      </c>
      <c r="D94" s="59"/>
      <c r="E94" s="59">
        <v>2.7</v>
      </c>
      <c r="F94" s="60"/>
      <c r="G94" s="60"/>
      <c r="H94" s="60"/>
      <c r="I94" s="84"/>
      <c r="J94" s="60"/>
      <c r="K94" s="60"/>
      <c r="L94" s="84"/>
    </row>
    <row r="95" spans="1:12" x14ac:dyDescent="0.25">
      <c r="A95" s="131"/>
      <c r="B95" s="61" t="s">
        <v>15</v>
      </c>
      <c r="C95" s="2" t="s">
        <v>16</v>
      </c>
      <c r="D95" s="2">
        <v>1</v>
      </c>
      <c r="E95" s="2">
        <f>D95*E94</f>
        <v>2.7</v>
      </c>
      <c r="F95" s="62"/>
      <c r="G95" s="62"/>
      <c r="H95" s="62"/>
      <c r="I95" s="79"/>
      <c r="J95" s="62"/>
      <c r="K95" s="62"/>
      <c r="L95" s="79"/>
    </row>
    <row r="96" spans="1:12" x14ac:dyDescent="0.25">
      <c r="A96" s="129">
        <v>4</v>
      </c>
      <c r="B96" s="52" t="s">
        <v>107</v>
      </c>
      <c r="C96" s="59" t="s">
        <v>14</v>
      </c>
      <c r="D96" s="59"/>
      <c r="E96" s="59">
        <v>0.54</v>
      </c>
      <c r="F96" s="60"/>
      <c r="G96" s="60"/>
      <c r="H96" s="60"/>
      <c r="I96" s="84"/>
      <c r="J96" s="60"/>
      <c r="K96" s="60"/>
      <c r="L96" s="84"/>
    </row>
    <row r="97" spans="1:12" x14ac:dyDescent="0.25">
      <c r="A97" s="130"/>
      <c r="B97" s="61" t="s">
        <v>15</v>
      </c>
      <c r="C97" s="2" t="s">
        <v>16</v>
      </c>
      <c r="D97" s="2">
        <v>1</v>
      </c>
      <c r="E97" s="2">
        <f>D97*E96</f>
        <v>0.54</v>
      </c>
      <c r="F97" s="62"/>
      <c r="G97" s="62"/>
      <c r="H97" s="62"/>
      <c r="I97" s="79"/>
      <c r="J97" s="62"/>
      <c r="K97" s="62"/>
      <c r="L97" s="79"/>
    </row>
    <row r="98" spans="1:12" x14ac:dyDescent="0.25">
      <c r="A98" s="131"/>
      <c r="B98" s="61" t="s">
        <v>40</v>
      </c>
      <c r="C98" s="2" t="s">
        <v>22</v>
      </c>
      <c r="D98" s="2">
        <v>1.75</v>
      </c>
      <c r="E98" s="2">
        <f>E96*D98</f>
        <v>0.94500000000000006</v>
      </c>
      <c r="F98" s="62"/>
      <c r="G98" s="62"/>
      <c r="H98" s="62"/>
      <c r="I98" s="62"/>
      <c r="J98" s="62"/>
      <c r="K98" s="62"/>
      <c r="L98" s="62"/>
    </row>
    <row r="99" spans="1:12" x14ac:dyDescent="0.25">
      <c r="A99" s="128" t="s">
        <v>219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1:12" x14ac:dyDescent="0.25">
      <c r="A100" s="129">
        <v>1</v>
      </c>
      <c r="B100" s="52" t="s">
        <v>218</v>
      </c>
      <c r="C100" s="59" t="s">
        <v>19</v>
      </c>
      <c r="D100" s="59"/>
      <c r="E100" s="59">
        <v>11.7</v>
      </c>
      <c r="F100" s="60"/>
      <c r="G100" s="60"/>
      <c r="H100" s="60"/>
      <c r="I100" s="84"/>
      <c r="J100" s="60"/>
      <c r="K100" s="60"/>
      <c r="L100" s="84"/>
    </row>
    <row r="101" spans="1:12" x14ac:dyDescent="0.25">
      <c r="A101" s="131"/>
      <c r="B101" s="61" t="s">
        <v>15</v>
      </c>
      <c r="C101" s="2" t="s">
        <v>16</v>
      </c>
      <c r="D101" s="2">
        <v>1</v>
      </c>
      <c r="E101" s="2">
        <f>D101*E100</f>
        <v>11.7</v>
      </c>
      <c r="F101" s="62"/>
      <c r="G101" s="62"/>
      <c r="H101" s="62"/>
      <c r="I101" s="79"/>
      <c r="J101" s="62"/>
      <c r="K101" s="62"/>
      <c r="L101" s="79"/>
    </row>
    <row r="102" spans="1:12" x14ac:dyDescent="0.25">
      <c r="A102" s="129">
        <v>2</v>
      </c>
      <c r="B102" s="52" t="s">
        <v>102</v>
      </c>
      <c r="C102" s="59" t="s">
        <v>14</v>
      </c>
      <c r="D102" s="59"/>
      <c r="E102" s="59">
        <v>2.8079999999999998</v>
      </c>
      <c r="F102" s="60"/>
      <c r="G102" s="60"/>
      <c r="H102" s="60"/>
      <c r="I102" s="84"/>
      <c r="J102" s="60"/>
      <c r="K102" s="60"/>
      <c r="L102" s="84"/>
    </row>
    <row r="103" spans="1:12" x14ac:dyDescent="0.25">
      <c r="A103" s="131"/>
      <c r="B103" s="61" t="s">
        <v>15</v>
      </c>
      <c r="C103" s="2" t="s">
        <v>16</v>
      </c>
      <c r="D103" s="2">
        <v>1</v>
      </c>
      <c r="E103" s="2">
        <f>D103*E102</f>
        <v>2.8079999999999998</v>
      </c>
      <c r="F103" s="62"/>
      <c r="G103" s="62"/>
      <c r="H103" s="62"/>
      <c r="I103" s="79"/>
      <c r="J103" s="62"/>
      <c r="K103" s="62"/>
      <c r="L103" s="79"/>
    </row>
    <row r="104" spans="1:12" x14ac:dyDescent="0.25">
      <c r="A104" s="129">
        <v>3</v>
      </c>
      <c r="B104" s="52" t="s">
        <v>103</v>
      </c>
      <c r="C104" s="59" t="s">
        <v>14</v>
      </c>
      <c r="D104" s="59"/>
      <c r="E104" s="59">
        <v>0.48</v>
      </c>
      <c r="F104" s="60"/>
      <c r="G104" s="60"/>
      <c r="H104" s="60"/>
      <c r="I104" s="84"/>
      <c r="J104" s="60"/>
      <c r="K104" s="60"/>
      <c r="L104" s="84"/>
    </row>
    <row r="105" spans="1:12" x14ac:dyDescent="0.25">
      <c r="A105" s="130"/>
      <c r="B105" s="61" t="s">
        <v>15</v>
      </c>
      <c r="C105" s="2" t="s">
        <v>16</v>
      </c>
      <c r="D105" s="2">
        <v>1</v>
      </c>
      <c r="E105" s="2">
        <f>D105*E104</f>
        <v>0.48</v>
      </c>
      <c r="F105" s="62"/>
      <c r="G105" s="62"/>
      <c r="H105" s="62"/>
      <c r="I105" s="79"/>
      <c r="J105" s="62"/>
      <c r="K105" s="62"/>
      <c r="L105" s="79"/>
    </row>
    <row r="106" spans="1:12" x14ac:dyDescent="0.25">
      <c r="A106" s="131"/>
      <c r="B106" s="61" t="s">
        <v>104</v>
      </c>
      <c r="C106" s="2" t="s">
        <v>14</v>
      </c>
      <c r="D106" s="2">
        <v>1.21</v>
      </c>
      <c r="E106" s="2">
        <f>E104*D106</f>
        <v>0.58079999999999998</v>
      </c>
      <c r="F106" s="62"/>
      <c r="G106" s="62"/>
      <c r="H106" s="62"/>
      <c r="I106" s="62"/>
      <c r="J106" s="62"/>
      <c r="K106" s="62"/>
      <c r="L106" s="79"/>
    </row>
    <row r="107" spans="1:12" x14ac:dyDescent="0.25">
      <c r="A107" s="129">
        <v>4</v>
      </c>
      <c r="B107" s="52" t="s">
        <v>105</v>
      </c>
      <c r="C107" s="59" t="s">
        <v>14</v>
      </c>
      <c r="D107" s="59"/>
      <c r="E107" s="59">
        <v>2.3279999999999998</v>
      </c>
      <c r="F107" s="60"/>
      <c r="G107" s="60"/>
      <c r="H107" s="60"/>
      <c r="I107" s="84"/>
      <c r="J107" s="60"/>
      <c r="K107" s="60"/>
      <c r="L107" s="84"/>
    </row>
    <row r="108" spans="1:12" x14ac:dyDescent="0.25">
      <c r="A108" s="131"/>
      <c r="B108" s="61" t="s">
        <v>15</v>
      </c>
      <c r="C108" s="2" t="s">
        <v>16</v>
      </c>
      <c r="D108" s="2">
        <v>1</v>
      </c>
      <c r="E108" s="2">
        <f>D108*E107</f>
        <v>2.3279999999999998</v>
      </c>
      <c r="F108" s="62"/>
      <c r="G108" s="62"/>
      <c r="H108" s="62"/>
      <c r="I108" s="79"/>
      <c r="J108" s="62"/>
      <c r="K108" s="62"/>
      <c r="L108" s="79"/>
    </row>
    <row r="109" spans="1:12" x14ac:dyDescent="0.25">
      <c r="A109" s="129">
        <v>5</v>
      </c>
      <c r="B109" s="57" t="s">
        <v>187</v>
      </c>
      <c r="C109" s="59" t="s">
        <v>106</v>
      </c>
      <c r="D109" s="59"/>
      <c r="E109" s="59">
        <v>0.84</v>
      </c>
      <c r="F109" s="62"/>
      <c r="G109" s="73"/>
      <c r="H109" s="91"/>
      <c r="I109" s="73"/>
      <c r="J109" s="91"/>
      <c r="K109" s="91"/>
      <c r="L109" s="73"/>
    </row>
    <row r="110" spans="1:12" x14ac:dyDescent="0.25">
      <c r="A110" s="130"/>
      <c r="B110" s="61" t="s">
        <v>15</v>
      </c>
      <c r="C110" s="2" t="s">
        <v>16</v>
      </c>
      <c r="D110" s="2">
        <v>1</v>
      </c>
      <c r="E110" s="2">
        <f>E109*D110</f>
        <v>0.84</v>
      </c>
      <c r="F110" s="62"/>
      <c r="G110" s="62"/>
      <c r="H110" s="91"/>
      <c r="I110" s="73"/>
      <c r="J110" s="91"/>
      <c r="K110" s="91"/>
      <c r="L110" s="73"/>
    </row>
    <row r="111" spans="1:12" x14ac:dyDescent="0.25">
      <c r="A111" s="130"/>
      <c r="B111" s="61" t="s">
        <v>118</v>
      </c>
      <c r="C111" s="2" t="s">
        <v>16</v>
      </c>
      <c r="D111" s="2">
        <v>1.02</v>
      </c>
      <c r="E111" s="2">
        <f>E109*D111</f>
        <v>0.85680000000000001</v>
      </c>
      <c r="F111" s="91"/>
      <c r="G111" s="73"/>
      <c r="H111" s="91"/>
      <c r="I111" s="73"/>
      <c r="J111" s="91"/>
      <c r="K111" s="91"/>
      <c r="L111" s="73"/>
    </row>
    <row r="112" spans="1:12" x14ac:dyDescent="0.25">
      <c r="A112" s="130"/>
      <c r="B112" s="61" t="s">
        <v>128</v>
      </c>
      <c r="C112" s="2" t="s">
        <v>22</v>
      </c>
      <c r="D112" s="2"/>
      <c r="E112" s="2">
        <f>0.061*1.05</f>
        <v>6.4049999999999996E-2</v>
      </c>
      <c r="F112" s="62"/>
      <c r="G112" s="73"/>
      <c r="H112" s="91"/>
      <c r="I112" s="73"/>
      <c r="J112" s="91"/>
      <c r="K112" s="91"/>
      <c r="L112" s="73"/>
    </row>
    <row r="113" spans="1:12" x14ac:dyDescent="0.25">
      <c r="A113" s="131"/>
      <c r="B113" s="61" t="s">
        <v>47</v>
      </c>
      <c r="C113" s="2" t="s">
        <v>16</v>
      </c>
      <c r="D113" s="2">
        <v>1.5</v>
      </c>
      <c r="E113" s="2">
        <f>E109*D113</f>
        <v>1.26</v>
      </c>
      <c r="F113" s="62"/>
      <c r="G113" s="73"/>
      <c r="H113" s="91"/>
      <c r="I113" s="73"/>
      <c r="J113" s="91"/>
      <c r="K113" s="91"/>
      <c r="L113" s="73"/>
    </row>
    <row r="114" spans="1:12" x14ac:dyDescent="0.25">
      <c r="A114" s="129">
        <v>6</v>
      </c>
      <c r="B114" s="52" t="s">
        <v>107</v>
      </c>
      <c r="C114" s="59" t="s">
        <v>14</v>
      </c>
      <c r="D114" s="59"/>
      <c r="E114" s="59">
        <v>0.48</v>
      </c>
      <c r="F114" s="60"/>
      <c r="G114" s="60"/>
      <c r="H114" s="60"/>
      <c r="I114" s="84"/>
      <c r="J114" s="60"/>
      <c r="K114" s="60"/>
      <c r="L114" s="84"/>
    </row>
    <row r="115" spans="1:12" x14ac:dyDescent="0.25">
      <c r="A115" s="130"/>
      <c r="B115" s="61" t="s">
        <v>15</v>
      </c>
      <c r="C115" s="2" t="s">
        <v>16</v>
      </c>
      <c r="D115" s="2">
        <v>1</v>
      </c>
      <c r="E115" s="2">
        <f>D115*E114</f>
        <v>0.48</v>
      </c>
      <c r="F115" s="62"/>
      <c r="G115" s="62"/>
      <c r="H115" s="62"/>
      <c r="I115" s="79"/>
      <c r="J115" s="62"/>
      <c r="K115" s="62"/>
      <c r="L115" s="79"/>
    </row>
    <row r="116" spans="1:12" x14ac:dyDescent="0.25">
      <c r="A116" s="131"/>
      <c r="B116" s="61" t="s">
        <v>40</v>
      </c>
      <c r="C116" s="2" t="s">
        <v>22</v>
      </c>
      <c r="D116" s="2">
        <v>1.75</v>
      </c>
      <c r="E116" s="2">
        <f>E114*D116</f>
        <v>0.84</v>
      </c>
      <c r="F116" s="62"/>
      <c r="G116" s="62"/>
      <c r="H116" s="62"/>
      <c r="I116" s="62"/>
      <c r="J116" s="62"/>
      <c r="K116" s="62"/>
      <c r="L116" s="62"/>
    </row>
    <row r="117" spans="1:12" x14ac:dyDescent="0.25">
      <c r="A117" s="128" t="s">
        <v>220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1:12" x14ac:dyDescent="0.25">
      <c r="A118" s="129">
        <v>1</v>
      </c>
      <c r="B118" s="52" t="s">
        <v>218</v>
      </c>
      <c r="C118" s="59" t="s">
        <v>19</v>
      </c>
      <c r="D118" s="59"/>
      <c r="E118" s="59">
        <v>7.2</v>
      </c>
      <c r="F118" s="60"/>
      <c r="G118" s="60"/>
      <c r="H118" s="60"/>
      <c r="I118" s="84"/>
      <c r="J118" s="60"/>
      <c r="K118" s="60"/>
      <c r="L118" s="84"/>
    </row>
    <row r="119" spans="1:12" x14ac:dyDescent="0.25">
      <c r="A119" s="131"/>
      <c r="B119" s="61" t="s">
        <v>15</v>
      </c>
      <c r="C119" s="2" t="s">
        <v>16</v>
      </c>
      <c r="D119" s="2">
        <v>1</v>
      </c>
      <c r="E119" s="2">
        <f>D119*E118</f>
        <v>7.2</v>
      </c>
      <c r="F119" s="62"/>
      <c r="G119" s="62"/>
      <c r="H119" s="62"/>
      <c r="I119" s="79"/>
      <c r="J119" s="62"/>
      <c r="K119" s="62"/>
      <c r="L119" s="79"/>
    </row>
    <row r="120" spans="1:12" x14ac:dyDescent="0.25">
      <c r="A120" s="129">
        <v>2</v>
      </c>
      <c r="B120" s="52" t="s">
        <v>102</v>
      </c>
      <c r="C120" s="59" t="s">
        <v>14</v>
      </c>
      <c r="D120" s="59"/>
      <c r="E120" s="59">
        <v>0.9</v>
      </c>
      <c r="F120" s="60"/>
      <c r="G120" s="60"/>
      <c r="H120" s="60"/>
      <c r="I120" s="84"/>
      <c r="J120" s="60"/>
      <c r="K120" s="60"/>
      <c r="L120" s="84"/>
    </row>
    <row r="121" spans="1:12" x14ac:dyDescent="0.25">
      <c r="A121" s="131"/>
      <c r="B121" s="61" t="s">
        <v>15</v>
      </c>
      <c r="C121" s="2" t="s">
        <v>16</v>
      </c>
      <c r="D121" s="2">
        <v>1</v>
      </c>
      <c r="E121" s="2">
        <f>D121*E120</f>
        <v>0.9</v>
      </c>
      <c r="F121" s="62"/>
      <c r="G121" s="62"/>
      <c r="H121" s="62"/>
      <c r="I121" s="79"/>
      <c r="J121" s="62"/>
      <c r="K121" s="62"/>
      <c r="L121" s="79"/>
    </row>
    <row r="122" spans="1:12" x14ac:dyDescent="0.25">
      <c r="A122" s="129">
        <v>3</v>
      </c>
      <c r="B122" s="52" t="s">
        <v>103</v>
      </c>
      <c r="C122" s="59" t="s">
        <v>14</v>
      </c>
      <c r="D122" s="59"/>
      <c r="E122" s="59">
        <v>0.22</v>
      </c>
      <c r="F122" s="60"/>
      <c r="G122" s="60"/>
      <c r="H122" s="60"/>
      <c r="I122" s="84"/>
      <c r="J122" s="60"/>
      <c r="K122" s="60"/>
      <c r="L122" s="84"/>
    </row>
    <row r="123" spans="1:12" x14ac:dyDescent="0.25">
      <c r="A123" s="130"/>
      <c r="B123" s="61" t="s">
        <v>15</v>
      </c>
      <c r="C123" s="2" t="s">
        <v>16</v>
      </c>
      <c r="D123" s="2">
        <v>1</v>
      </c>
      <c r="E123" s="2">
        <f>D123*E122</f>
        <v>0.22</v>
      </c>
      <c r="F123" s="62"/>
      <c r="G123" s="62"/>
      <c r="H123" s="62"/>
      <c r="I123" s="79"/>
      <c r="J123" s="62"/>
      <c r="K123" s="62"/>
      <c r="L123" s="79"/>
    </row>
    <row r="124" spans="1:12" x14ac:dyDescent="0.25">
      <c r="A124" s="131"/>
      <c r="B124" s="61" t="s">
        <v>104</v>
      </c>
      <c r="C124" s="2" t="s">
        <v>14</v>
      </c>
      <c r="D124" s="2">
        <v>1.21</v>
      </c>
      <c r="E124" s="2">
        <f>E122*D124</f>
        <v>0.26619999999999999</v>
      </c>
      <c r="F124" s="62"/>
      <c r="G124" s="62"/>
      <c r="H124" s="62"/>
      <c r="I124" s="62"/>
      <c r="J124" s="62"/>
      <c r="K124" s="62"/>
      <c r="L124" s="79"/>
    </row>
    <row r="125" spans="1:12" x14ac:dyDescent="0.25">
      <c r="A125" s="129">
        <v>4</v>
      </c>
      <c r="B125" s="52" t="s">
        <v>105</v>
      </c>
      <c r="C125" s="59" t="s">
        <v>14</v>
      </c>
      <c r="D125" s="59"/>
      <c r="E125" s="59">
        <v>0.68</v>
      </c>
      <c r="F125" s="60"/>
      <c r="G125" s="60"/>
      <c r="H125" s="60"/>
      <c r="I125" s="84"/>
      <c r="J125" s="60"/>
      <c r="K125" s="60"/>
      <c r="L125" s="84"/>
    </row>
    <row r="126" spans="1:12" x14ac:dyDescent="0.25">
      <c r="A126" s="131"/>
      <c r="B126" s="61" t="s">
        <v>15</v>
      </c>
      <c r="C126" s="2" t="s">
        <v>16</v>
      </c>
      <c r="D126" s="2">
        <v>1</v>
      </c>
      <c r="E126" s="2">
        <f>D126*E125</f>
        <v>0.68</v>
      </c>
      <c r="F126" s="62"/>
      <c r="G126" s="62"/>
      <c r="H126" s="62"/>
      <c r="I126" s="79"/>
      <c r="J126" s="62"/>
      <c r="K126" s="62"/>
      <c r="L126" s="79"/>
    </row>
    <row r="127" spans="1:12" x14ac:dyDescent="0.25">
      <c r="A127" s="129">
        <v>5</v>
      </c>
      <c r="B127" s="57" t="s">
        <v>187</v>
      </c>
      <c r="C127" s="59" t="s">
        <v>106</v>
      </c>
      <c r="D127" s="59"/>
      <c r="E127" s="59">
        <v>0.4</v>
      </c>
      <c r="F127" s="62"/>
      <c r="G127" s="73"/>
      <c r="H127" s="91"/>
      <c r="I127" s="73"/>
      <c r="J127" s="91"/>
      <c r="K127" s="91"/>
      <c r="L127" s="73"/>
    </row>
    <row r="128" spans="1:12" x14ac:dyDescent="0.25">
      <c r="A128" s="130"/>
      <c r="B128" s="61" t="s">
        <v>15</v>
      </c>
      <c r="C128" s="2" t="s">
        <v>16</v>
      </c>
      <c r="D128" s="2">
        <v>1</v>
      </c>
      <c r="E128" s="2">
        <f>E127*D128</f>
        <v>0.4</v>
      </c>
      <c r="F128" s="62"/>
      <c r="G128" s="62"/>
      <c r="H128" s="91"/>
      <c r="I128" s="73"/>
      <c r="J128" s="91"/>
      <c r="K128" s="91"/>
      <c r="L128" s="73"/>
    </row>
    <row r="129" spans="1:12" x14ac:dyDescent="0.25">
      <c r="A129" s="130"/>
      <c r="B129" s="61" t="s">
        <v>118</v>
      </c>
      <c r="C129" s="2" t="s">
        <v>16</v>
      </c>
      <c r="D129" s="2">
        <v>1.02</v>
      </c>
      <c r="E129" s="2">
        <f>E127*D129</f>
        <v>0.40800000000000003</v>
      </c>
      <c r="F129" s="91"/>
      <c r="G129" s="73"/>
      <c r="H129" s="91"/>
      <c r="I129" s="73"/>
      <c r="J129" s="91"/>
      <c r="K129" s="91"/>
      <c r="L129" s="73"/>
    </row>
    <row r="130" spans="1:12" x14ac:dyDescent="0.25">
      <c r="A130" s="130"/>
      <c r="B130" s="61" t="s">
        <v>128</v>
      </c>
      <c r="C130" s="2" t="s">
        <v>22</v>
      </c>
      <c r="D130" s="2"/>
      <c r="E130" s="2">
        <f>0.028*1.05</f>
        <v>2.9400000000000003E-2</v>
      </c>
      <c r="F130" s="62"/>
      <c r="G130" s="73"/>
      <c r="H130" s="91"/>
      <c r="I130" s="73"/>
      <c r="J130" s="91"/>
      <c r="K130" s="91"/>
      <c r="L130" s="73"/>
    </row>
    <row r="131" spans="1:12" x14ac:dyDescent="0.25">
      <c r="A131" s="131"/>
      <c r="B131" s="61" t="s">
        <v>47</v>
      </c>
      <c r="C131" s="2" t="s">
        <v>16</v>
      </c>
      <c r="D131" s="2">
        <v>1.5</v>
      </c>
      <c r="E131" s="2">
        <f>E127*D131</f>
        <v>0.60000000000000009</v>
      </c>
      <c r="F131" s="62"/>
      <c r="G131" s="73"/>
      <c r="H131" s="91"/>
      <c r="I131" s="73"/>
      <c r="J131" s="91"/>
      <c r="K131" s="91"/>
      <c r="L131" s="73"/>
    </row>
    <row r="132" spans="1:12" x14ac:dyDescent="0.25">
      <c r="A132" s="129">
        <v>6</v>
      </c>
      <c r="B132" s="52" t="s">
        <v>107</v>
      </c>
      <c r="C132" s="59" t="s">
        <v>14</v>
      </c>
      <c r="D132" s="59"/>
      <c r="E132" s="59">
        <f>0.22</f>
        <v>0.22</v>
      </c>
      <c r="F132" s="60"/>
      <c r="G132" s="60"/>
      <c r="H132" s="60"/>
      <c r="I132" s="84"/>
      <c r="J132" s="60"/>
      <c r="K132" s="60"/>
      <c r="L132" s="84"/>
    </row>
    <row r="133" spans="1:12" x14ac:dyDescent="0.25">
      <c r="A133" s="130"/>
      <c r="B133" s="61" t="s">
        <v>15</v>
      </c>
      <c r="C133" s="2" t="s">
        <v>16</v>
      </c>
      <c r="D133" s="2">
        <v>1</v>
      </c>
      <c r="E133" s="2">
        <f>D133*E132</f>
        <v>0.22</v>
      </c>
      <c r="F133" s="62"/>
      <c r="G133" s="62"/>
      <c r="H133" s="62"/>
      <c r="I133" s="79"/>
      <c r="J133" s="62"/>
      <c r="K133" s="62"/>
      <c r="L133" s="79"/>
    </row>
    <row r="134" spans="1:12" x14ac:dyDescent="0.25">
      <c r="A134" s="131"/>
      <c r="B134" s="61" t="s">
        <v>40</v>
      </c>
      <c r="C134" s="2" t="s">
        <v>22</v>
      </c>
      <c r="D134" s="2">
        <v>1.75</v>
      </c>
      <c r="E134" s="2">
        <f>E132*D134</f>
        <v>0.38500000000000001</v>
      </c>
      <c r="F134" s="62"/>
      <c r="G134" s="62"/>
      <c r="H134" s="62"/>
      <c r="I134" s="62"/>
      <c r="J134" s="62"/>
      <c r="K134" s="62"/>
      <c r="L134" s="62"/>
    </row>
    <row r="135" spans="1:12" x14ac:dyDescent="0.25">
      <c r="A135" s="3"/>
      <c r="B135" s="11" t="s">
        <v>7</v>
      </c>
      <c r="C135" s="12"/>
      <c r="D135" s="13"/>
      <c r="E135" s="14"/>
      <c r="F135" s="15"/>
      <c r="G135" s="15">
        <f>SUM(G9:G134)</f>
        <v>0</v>
      </c>
      <c r="H135" s="15"/>
      <c r="I135" s="15"/>
      <c r="J135" s="15"/>
      <c r="K135" s="15"/>
      <c r="L135" s="15">
        <f>SUM(L9:L134)</f>
        <v>0</v>
      </c>
    </row>
    <row r="136" spans="1:12" x14ac:dyDescent="0.25">
      <c r="A136" s="3"/>
      <c r="B136" s="6" t="s">
        <v>32</v>
      </c>
      <c r="C136" s="16">
        <v>0.05</v>
      </c>
      <c r="D136" s="13"/>
      <c r="E136" s="14"/>
      <c r="F136" s="15"/>
      <c r="G136" s="15"/>
      <c r="H136" s="15"/>
      <c r="I136" s="15"/>
      <c r="J136" s="15"/>
      <c r="K136" s="15"/>
      <c r="L136" s="7">
        <f>G135*C136</f>
        <v>0</v>
      </c>
    </row>
    <row r="137" spans="1:12" x14ac:dyDescent="0.25">
      <c r="A137" s="3"/>
      <c r="B137" s="17" t="s">
        <v>7</v>
      </c>
      <c r="C137" s="16"/>
      <c r="D137" s="13"/>
      <c r="E137" s="14"/>
      <c r="F137" s="15"/>
      <c r="G137" s="15"/>
      <c r="H137" s="15"/>
      <c r="I137" s="15"/>
      <c r="J137" s="15"/>
      <c r="K137" s="15"/>
      <c r="L137" s="7">
        <f>L136+L135</f>
        <v>0</v>
      </c>
    </row>
    <row r="138" spans="1:12" x14ac:dyDescent="0.25">
      <c r="A138" s="3"/>
      <c r="B138" s="18" t="s">
        <v>33</v>
      </c>
      <c r="C138" s="19">
        <v>0.1</v>
      </c>
      <c r="D138" s="13"/>
      <c r="E138" s="14"/>
      <c r="F138" s="15"/>
      <c r="G138" s="15"/>
      <c r="H138" s="15"/>
      <c r="I138" s="15"/>
      <c r="J138" s="15"/>
      <c r="K138" s="15"/>
      <c r="L138" s="7">
        <f>L137*C138</f>
        <v>0</v>
      </c>
    </row>
    <row r="139" spans="1:12" x14ac:dyDescent="0.25">
      <c r="A139" s="3"/>
      <c r="B139" s="17" t="s">
        <v>7</v>
      </c>
      <c r="C139" s="19"/>
      <c r="D139" s="13"/>
      <c r="E139" s="14"/>
      <c r="F139" s="15"/>
      <c r="G139" s="15"/>
      <c r="H139" s="15"/>
      <c r="I139" s="15"/>
      <c r="J139" s="15"/>
      <c r="K139" s="15"/>
      <c r="L139" s="7">
        <f>L138+L137</f>
        <v>0</v>
      </c>
    </row>
    <row r="140" spans="1:12" x14ac:dyDescent="0.25">
      <c r="A140" s="3"/>
      <c r="B140" s="20" t="s">
        <v>34</v>
      </c>
      <c r="C140" s="16">
        <v>0.08</v>
      </c>
      <c r="D140" s="6"/>
      <c r="E140" s="21"/>
      <c r="F140" s="20"/>
      <c r="G140" s="22"/>
      <c r="H140" s="22"/>
      <c r="I140" s="22"/>
      <c r="J140" s="31"/>
      <c r="K140" s="31"/>
      <c r="L140" s="32">
        <f>L139*C140</f>
        <v>0</v>
      </c>
    </row>
    <row r="141" spans="1:12" x14ac:dyDescent="0.25">
      <c r="A141" s="3"/>
      <c r="B141" s="17" t="s">
        <v>7</v>
      </c>
      <c r="C141" s="24"/>
      <c r="D141" s="24"/>
      <c r="E141" s="24"/>
      <c r="F141" s="24"/>
      <c r="G141" s="25"/>
      <c r="H141" s="25"/>
      <c r="I141" s="25"/>
      <c r="J141" s="25"/>
      <c r="K141" s="25"/>
      <c r="L141" s="8">
        <f>SUM(L139:L140)</f>
        <v>0</v>
      </c>
    </row>
    <row r="142" spans="1:12" x14ac:dyDescent="0.25">
      <c r="A142" s="3"/>
      <c r="B142" s="26" t="s">
        <v>35</v>
      </c>
      <c r="C142" s="27">
        <v>0.05</v>
      </c>
      <c r="D142" s="28"/>
      <c r="E142" s="28"/>
      <c r="F142" s="28"/>
      <c r="G142" s="28"/>
      <c r="H142" s="28"/>
      <c r="I142" s="28"/>
      <c r="J142" s="28"/>
      <c r="K142" s="28"/>
      <c r="L142" s="8">
        <f>L141*C142</f>
        <v>0</v>
      </c>
    </row>
    <row r="143" spans="1:12" x14ac:dyDescent="0.25">
      <c r="A143" s="3"/>
      <c r="B143" s="17" t="s">
        <v>7</v>
      </c>
      <c r="C143" s="29"/>
      <c r="D143" s="28"/>
      <c r="E143" s="28"/>
      <c r="F143" s="28"/>
      <c r="G143" s="28"/>
      <c r="H143" s="28"/>
      <c r="I143" s="28"/>
      <c r="J143" s="28"/>
      <c r="K143" s="28"/>
      <c r="L143" s="8">
        <f>SUM(L141:L142)</f>
        <v>0</v>
      </c>
    </row>
    <row r="144" spans="1:12" x14ac:dyDescent="0.25">
      <c r="A144" s="3"/>
      <c r="B144" s="26" t="s">
        <v>36</v>
      </c>
      <c r="C144" s="27">
        <v>0.18</v>
      </c>
      <c r="D144" s="28"/>
      <c r="E144" s="28"/>
      <c r="F144" s="28"/>
      <c r="G144" s="28"/>
      <c r="H144" s="28"/>
      <c r="I144" s="28"/>
      <c r="J144" s="28"/>
      <c r="K144" s="28"/>
      <c r="L144" s="8">
        <f>L143*C144</f>
        <v>0</v>
      </c>
    </row>
    <row r="145" spans="1:12" x14ac:dyDescent="0.25">
      <c r="A145" s="3"/>
      <c r="B145" s="28" t="s">
        <v>37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30">
        <f>L144+L143</f>
        <v>0</v>
      </c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</sheetData>
  <mergeCells count="48">
    <mergeCell ref="A57:A58"/>
    <mergeCell ref="A25:L25"/>
    <mergeCell ref="A26:A30"/>
    <mergeCell ref="A31:A51"/>
    <mergeCell ref="A52:A55"/>
    <mergeCell ref="A56:L56"/>
    <mergeCell ref="H6:I6"/>
    <mergeCell ref="J6:K6"/>
    <mergeCell ref="L6:L7"/>
    <mergeCell ref="A9:L9"/>
    <mergeCell ref="A10:A12"/>
    <mergeCell ref="A13:L13"/>
    <mergeCell ref="A17:A18"/>
    <mergeCell ref="A22:A24"/>
    <mergeCell ref="A19:A21"/>
    <mergeCell ref="A14:A16"/>
    <mergeCell ref="B2:F2"/>
    <mergeCell ref="D4:F4"/>
    <mergeCell ref="A6:A7"/>
    <mergeCell ref="B6:B7"/>
    <mergeCell ref="C6:C7"/>
    <mergeCell ref="D6:E6"/>
    <mergeCell ref="F6:G6"/>
    <mergeCell ref="A104:A106"/>
    <mergeCell ref="A107:A108"/>
    <mergeCell ref="A114:A116"/>
    <mergeCell ref="A122:A124"/>
    <mergeCell ref="A88:L88"/>
    <mergeCell ref="A89:A90"/>
    <mergeCell ref="A91:A93"/>
    <mergeCell ref="A94:A95"/>
    <mergeCell ref="A96:A98"/>
    <mergeCell ref="A125:A126"/>
    <mergeCell ref="A127:A131"/>
    <mergeCell ref="A132:A134"/>
    <mergeCell ref="A59:A61"/>
    <mergeCell ref="A100:A101"/>
    <mergeCell ref="A81:A87"/>
    <mergeCell ref="A62:A66"/>
    <mergeCell ref="A67:A71"/>
    <mergeCell ref="A72:A76"/>
    <mergeCell ref="A77:A80"/>
    <mergeCell ref="A117:L117"/>
    <mergeCell ref="A118:A119"/>
    <mergeCell ref="A120:A121"/>
    <mergeCell ref="A102:A103"/>
    <mergeCell ref="A109:A113"/>
    <mergeCell ref="A99:L9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1"/>
  <sheetViews>
    <sheetView topLeftCell="A42" workbookViewId="0">
      <selection activeCell="F43" sqref="F43:L72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5.25" customHeight="1" x14ac:dyDescent="0.25">
      <c r="B2" s="156" t="s">
        <v>255</v>
      </c>
      <c r="C2" s="156"/>
      <c r="D2" s="156"/>
      <c r="E2" s="156"/>
    </row>
    <row r="4" spans="1:12" x14ac:dyDescent="0.25">
      <c r="D4" s="157" t="s">
        <v>12</v>
      </c>
      <c r="E4" s="157"/>
      <c r="F4" s="157"/>
    </row>
    <row r="6" spans="1:12" ht="50.25" customHeight="1" x14ac:dyDescent="0.25">
      <c r="A6" s="155" t="s">
        <v>9</v>
      </c>
      <c r="B6" s="148" t="s">
        <v>0</v>
      </c>
      <c r="C6" s="148" t="s">
        <v>1</v>
      </c>
      <c r="D6" s="153" t="s">
        <v>2</v>
      </c>
      <c r="E6" s="154"/>
      <c r="F6" s="153" t="s">
        <v>5</v>
      </c>
      <c r="G6" s="154"/>
      <c r="H6" s="153" t="s">
        <v>8</v>
      </c>
      <c r="I6" s="154"/>
      <c r="J6" s="146" t="s">
        <v>10</v>
      </c>
      <c r="K6" s="147"/>
      <c r="L6" s="148" t="s">
        <v>7</v>
      </c>
    </row>
    <row r="7" spans="1:12" ht="80.25" customHeight="1" x14ac:dyDescent="0.25">
      <c r="A7" s="155"/>
      <c r="B7" s="149"/>
      <c r="C7" s="149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9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28" t="s">
        <v>42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25">
      <c r="A10" s="142">
        <v>1</v>
      </c>
      <c r="B10" s="57" t="s">
        <v>190</v>
      </c>
      <c r="C10" s="59" t="s">
        <v>19</v>
      </c>
      <c r="D10" s="59"/>
      <c r="E10" s="59">
        <v>6</v>
      </c>
      <c r="F10" s="59"/>
      <c r="G10" s="59"/>
      <c r="H10" s="59"/>
      <c r="I10" s="59"/>
      <c r="J10" s="59"/>
      <c r="K10" s="59"/>
      <c r="L10" s="59"/>
    </row>
    <row r="11" spans="1:12" x14ac:dyDescent="0.25">
      <c r="A11" s="143"/>
      <c r="B11" s="61" t="s">
        <v>15</v>
      </c>
      <c r="C11" s="2" t="s">
        <v>16</v>
      </c>
      <c r="D11" s="2">
        <v>1</v>
      </c>
      <c r="E11" s="2">
        <f>E10*D11</f>
        <v>6</v>
      </c>
      <c r="F11" s="2"/>
      <c r="G11" s="2"/>
      <c r="H11" s="2"/>
      <c r="I11" s="2"/>
      <c r="J11" s="2"/>
      <c r="K11" s="2"/>
      <c r="L11" s="2"/>
    </row>
    <row r="12" spans="1:12" x14ac:dyDescent="0.25">
      <c r="A12" s="143"/>
      <c r="B12" s="90" t="s">
        <v>189</v>
      </c>
      <c r="C12" s="2" t="s">
        <v>19</v>
      </c>
      <c r="D12" s="2">
        <v>1.02</v>
      </c>
      <c r="E12" s="2">
        <f>E10*D12</f>
        <v>6.12</v>
      </c>
      <c r="F12" s="62"/>
      <c r="G12" s="2"/>
      <c r="H12" s="2"/>
      <c r="I12" s="2"/>
      <c r="J12" s="2"/>
      <c r="K12" s="2"/>
      <c r="L12" s="2"/>
    </row>
    <row r="13" spans="1:12" x14ac:dyDescent="0.25">
      <c r="A13" s="144"/>
      <c r="B13" s="61" t="s">
        <v>47</v>
      </c>
      <c r="C13" s="2" t="s">
        <v>16</v>
      </c>
      <c r="D13" s="2">
        <v>0.25</v>
      </c>
      <c r="E13" s="2">
        <f>E10*D13</f>
        <v>1.5</v>
      </c>
      <c r="F13" s="62"/>
      <c r="G13" s="2"/>
      <c r="H13" s="2"/>
      <c r="I13" s="2"/>
      <c r="J13" s="2"/>
      <c r="K13" s="2"/>
      <c r="L13" s="2"/>
    </row>
    <row r="14" spans="1:12" x14ac:dyDescent="0.25">
      <c r="A14" s="142">
        <v>2</v>
      </c>
      <c r="B14" s="57" t="s">
        <v>119</v>
      </c>
      <c r="C14" s="59" t="s">
        <v>19</v>
      </c>
      <c r="D14" s="59"/>
      <c r="E14" s="59">
        <v>6</v>
      </c>
      <c r="F14" s="59"/>
      <c r="G14" s="59"/>
      <c r="H14" s="59"/>
      <c r="I14" s="59"/>
      <c r="J14" s="59"/>
      <c r="K14" s="59"/>
      <c r="L14" s="59"/>
    </row>
    <row r="15" spans="1:12" x14ac:dyDescent="0.25">
      <c r="A15" s="143"/>
      <c r="B15" s="61" t="s">
        <v>15</v>
      </c>
      <c r="C15" s="2" t="s">
        <v>16</v>
      </c>
      <c r="D15" s="2">
        <v>1</v>
      </c>
      <c r="E15" s="2">
        <f>E14*D15</f>
        <v>6</v>
      </c>
      <c r="F15" s="2"/>
      <c r="G15" s="2"/>
      <c r="H15" s="2"/>
      <c r="I15" s="2"/>
      <c r="J15" s="2"/>
      <c r="K15" s="2"/>
      <c r="L15" s="2"/>
    </row>
    <row r="16" spans="1:12" x14ac:dyDescent="0.25">
      <c r="A16" s="143"/>
      <c r="B16" s="61" t="s">
        <v>120</v>
      </c>
      <c r="C16" s="2" t="s">
        <v>19</v>
      </c>
      <c r="D16" s="2">
        <v>1.02</v>
      </c>
      <c r="E16" s="2">
        <f>E14*D16</f>
        <v>6.12</v>
      </c>
      <c r="F16" s="62"/>
      <c r="G16" s="2"/>
      <c r="H16" s="2"/>
      <c r="I16" s="2"/>
      <c r="J16" s="2"/>
      <c r="K16" s="2"/>
      <c r="L16" s="2"/>
    </row>
    <row r="17" spans="1:12" x14ac:dyDescent="0.25">
      <c r="A17" s="144"/>
      <c r="B17" s="61" t="s">
        <v>47</v>
      </c>
      <c r="C17" s="2" t="s">
        <v>16</v>
      </c>
      <c r="D17" s="2">
        <v>0.25</v>
      </c>
      <c r="E17" s="2">
        <f>E14*D17</f>
        <v>1.5</v>
      </c>
      <c r="F17" s="62"/>
      <c r="G17" s="2"/>
      <c r="H17" s="2"/>
      <c r="I17" s="2"/>
      <c r="J17" s="2"/>
      <c r="K17" s="2"/>
      <c r="L17" s="2"/>
    </row>
    <row r="18" spans="1:12" x14ac:dyDescent="0.25">
      <c r="A18" s="142">
        <v>3</v>
      </c>
      <c r="B18" s="57" t="s">
        <v>121</v>
      </c>
      <c r="C18" s="59" t="s">
        <v>19</v>
      </c>
      <c r="D18" s="59"/>
      <c r="E18" s="59">
        <v>10.5</v>
      </c>
      <c r="F18" s="62"/>
      <c r="G18" s="2"/>
      <c r="H18" s="2"/>
      <c r="I18" s="2"/>
      <c r="J18" s="2"/>
      <c r="K18" s="2"/>
      <c r="L18" s="2"/>
    </row>
    <row r="19" spans="1:12" x14ac:dyDescent="0.25">
      <c r="A19" s="143"/>
      <c r="B19" s="61" t="s">
        <v>15</v>
      </c>
      <c r="C19" s="2" t="s">
        <v>16</v>
      </c>
      <c r="D19" s="2">
        <v>1</v>
      </c>
      <c r="E19" s="2">
        <f>E18*D19</f>
        <v>10.5</v>
      </c>
      <c r="F19" s="2"/>
      <c r="G19" s="2"/>
      <c r="H19" s="2"/>
      <c r="I19" s="2"/>
      <c r="J19" s="2"/>
      <c r="K19" s="2"/>
      <c r="L19" s="2"/>
    </row>
    <row r="20" spans="1:12" x14ac:dyDescent="0.25">
      <c r="A20" s="143"/>
      <c r="B20" s="61" t="s">
        <v>122</v>
      </c>
      <c r="C20" s="2" t="s">
        <v>19</v>
      </c>
      <c r="D20" s="2">
        <v>1.02</v>
      </c>
      <c r="E20" s="2">
        <f>E18*D20</f>
        <v>10.71</v>
      </c>
      <c r="F20" s="62"/>
      <c r="G20" s="2"/>
      <c r="H20" s="2"/>
      <c r="I20" s="2"/>
      <c r="J20" s="2"/>
      <c r="K20" s="2"/>
      <c r="L20" s="2"/>
    </row>
    <row r="21" spans="1:12" x14ac:dyDescent="0.25">
      <c r="A21" s="144"/>
      <c r="B21" s="61" t="s">
        <v>47</v>
      </c>
      <c r="C21" s="2" t="s">
        <v>16</v>
      </c>
      <c r="D21" s="2">
        <v>0.25</v>
      </c>
      <c r="E21" s="2">
        <f>E18*D21</f>
        <v>2.625</v>
      </c>
      <c r="F21" s="62"/>
      <c r="G21" s="2"/>
      <c r="H21" s="2"/>
      <c r="I21" s="2"/>
      <c r="J21" s="2"/>
      <c r="K21" s="2"/>
      <c r="L21" s="2"/>
    </row>
    <row r="22" spans="1:12" x14ac:dyDescent="0.25">
      <c r="A22" s="129">
        <v>4</v>
      </c>
      <c r="B22" s="52" t="s">
        <v>43</v>
      </c>
      <c r="C22" s="59" t="s">
        <v>19</v>
      </c>
      <c r="D22" s="59"/>
      <c r="E22" s="59">
        <v>12</v>
      </c>
      <c r="F22" s="60"/>
      <c r="G22" s="59"/>
      <c r="H22" s="59"/>
      <c r="I22" s="59"/>
      <c r="J22" s="59"/>
      <c r="K22" s="59"/>
      <c r="L22" s="59"/>
    </row>
    <row r="23" spans="1:12" x14ac:dyDescent="0.25">
      <c r="A23" s="130"/>
      <c r="B23" s="61" t="s">
        <v>15</v>
      </c>
      <c r="C23" s="2" t="s">
        <v>16</v>
      </c>
      <c r="D23" s="2">
        <v>1</v>
      </c>
      <c r="E23" s="2">
        <f>E22*D23</f>
        <v>12</v>
      </c>
      <c r="F23" s="2"/>
      <c r="G23" s="2"/>
      <c r="H23" s="2"/>
      <c r="I23" s="2"/>
      <c r="J23" s="2"/>
      <c r="K23" s="2"/>
      <c r="L23" s="2"/>
    </row>
    <row r="24" spans="1:12" x14ac:dyDescent="0.25">
      <c r="A24" s="130"/>
      <c r="B24" s="61" t="s">
        <v>66</v>
      </c>
      <c r="C24" s="2" t="s">
        <v>19</v>
      </c>
      <c r="D24" s="2">
        <v>1.02</v>
      </c>
      <c r="E24" s="2">
        <f>E22*D24</f>
        <v>12.24</v>
      </c>
      <c r="F24" s="62"/>
      <c r="G24" s="2"/>
      <c r="H24" s="2"/>
      <c r="I24" s="2"/>
      <c r="J24" s="2"/>
      <c r="K24" s="2"/>
      <c r="L24" s="2"/>
    </row>
    <row r="25" spans="1:12" x14ac:dyDescent="0.25">
      <c r="A25" s="131"/>
      <c r="B25" s="61" t="s">
        <v>47</v>
      </c>
      <c r="C25" s="2" t="s">
        <v>16</v>
      </c>
      <c r="D25" s="2">
        <v>0.25</v>
      </c>
      <c r="E25" s="2">
        <f>E22*D25</f>
        <v>3</v>
      </c>
      <c r="F25" s="62"/>
      <c r="G25" s="2"/>
      <c r="H25" s="2"/>
      <c r="I25" s="2"/>
      <c r="J25" s="2"/>
      <c r="K25" s="2"/>
      <c r="L25" s="2"/>
    </row>
    <row r="26" spans="1:12" x14ac:dyDescent="0.25">
      <c r="A26" s="129">
        <v>5</v>
      </c>
      <c r="B26" s="52" t="s">
        <v>65</v>
      </c>
      <c r="C26" s="59" t="s">
        <v>19</v>
      </c>
      <c r="D26" s="59"/>
      <c r="E26" s="59">
        <v>13.5</v>
      </c>
      <c r="F26" s="60"/>
      <c r="G26" s="59"/>
      <c r="H26" s="59"/>
      <c r="I26" s="59"/>
      <c r="J26" s="59"/>
      <c r="K26" s="59"/>
      <c r="L26" s="59"/>
    </row>
    <row r="27" spans="1:12" x14ac:dyDescent="0.25">
      <c r="A27" s="130"/>
      <c r="B27" s="61" t="s">
        <v>15</v>
      </c>
      <c r="C27" s="2" t="s">
        <v>16</v>
      </c>
      <c r="D27" s="2">
        <v>1</v>
      </c>
      <c r="E27" s="2">
        <f>E26*D27</f>
        <v>13.5</v>
      </c>
      <c r="F27" s="2"/>
      <c r="G27" s="2"/>
      <c r="H27" s="2"/>
      <c r="I27" s="2"/>
      <c r="J27" s="2"/>
      <c r="K27" s="2"/>
      <c r="L27" s="2"/>
    </row>
    <row r="28" spans="1:12" x14ac:dyDescent="0.25">
      <c r="A28" s="130"/>
      <c r="B28" s="61" t="s">
        <v>66</v>
      </c>
      <c r="C28" s="2" t="s">
        <v>19</v>
      </c>
      <c r="D28" s="2">
        <v>1.02</v>
      </c>
      <c r="E28" s="2">
        <f>E26*D28</f>
        <v>13.77</v>
      </c>
      <c r="F28" s="62"/>
      <c r="G28" s="2"/>
      <c r="H28" s="2"/>
      <c r="I28" s="2"/>
      <c r="J28" s="2"/>
      <c r="K28" s="2"/>
      <c r="L28" s="2"/>
    </row>
    <row r="29" spans="1:12" x14ac:dyDescent="0.25">
      <c r="A29" s="131"/>
      <c r="B29" s="61" t="s">
        <v>47</v>
      </c>
      <c r="C29" s="2" t="s">
        <v>16</v>
      </c>
      <c r="D29" s="2">
        <v>0.25</v>
      </c>
      <c r="E29" s="2">
        <f>E26*D29</f>
        <v>3.375</v>
      </c>
      <c r="F29" s="62"/>
      <c r="G29" s="2"/>
      <c r="H29" s="2"/>
      <c r="I29" s="2"/>
      <c r="J29" s="2"/>
      <c r="K29" s="2"/>
      <c r="L29" s="2"/>
    </row>
    <row r="30" spans="1:12" x14ac:dyDescent="0.25">
      <c r="A30" s="129">
        <v>6</v>
      </c>
      <c r="B30" s="52" t="s">
        <v>67</v>
      </c>
      <c r="C30" s="59" t="s">
        <v>21</v>
      </c>
      <c r="D30" s="59"/>
      <c r="E30" s="59">
        <v>3</v>
      </c>
      <c r="F30" s="60"/>
      <c r="G30" s="59"/>
      <c r="H30" s="59"/>
      <c r="I30" s="59"/>
      <c r="J30" s="59"/>
      <c r="K30" s="59"/>
      <c r="L30" s="59"/>
    </row>
    <row r="31" spans="1:12" x14ac:dyDescent="0.25">
      <c r="A31" s="130"/>
      <c r="B31" s="61" t="s">
        <v>15</v>
      </c>
      <c r="C31" s="2" t="s">
        <v>16</v>
      </c>
      <c r="D31" s="2">
        <v>1</v>
      </c>
      <c r="E31" s="2">
        <f>E30*D31</f>
        <v>3</v>
      </c>
      <c r="F31" s="91"/>
      <c r="G31" s="73"/>
      <c r="H31" s="2"/>
      <c r="I31" s="73"/>
      <c r="J31" s="91"/>
      <c r="K31" s="91"/>
      <c r="L31" s="73"/>
    </row>
    <row r="32" spans="1:12" x14ac:dyDescent="0.25">
      <c r="A32" s="131"/>
      <c r="B32" s="61" t="s">
        <v>68</v>
      </c>
      <c r="C32" s="2" t="s">
        <v>21</v>
      </c>
      <c r="D32" s="2">
        <v>1</v>
      </c>
      <c r="E32" s="2">
        <f>E30*D32</f>
        <v>3</v>
      </c>
      <c r="F32" s="91"/>
      <c r="G32" s="73"/>
      <c r="H32" s="91"/>
      <c r="I32" s="73"/>
      <c r="J32" s="91"/>
      <c r="K32" s="91"/>
      <c r="L32" s="73"/>
    </row>
    <row r="33" spans="1:12" x14ac:dyDescent="0.25">
      <c r="A33" s="129">
        <v>7</v>
      </c>
      <c r="B33" s="52" t="s">
        <v>69</v>
      </c>
      <c r="C33" s="59" t="s">
        <v>21</v>
      </c>
      <c r="D33" s="59"/>
      <c r="E33" s="59">
        <v>3</v>
      </c>
      <c r="F33" s="60"/>
      <c r="G33" s="59"/>
      <c r="H33" s="59"/>
      <c r="I33" s="59"/>
      <c r="J33" s="59"/>
      <c r="K33" s="59"/>
      <c r="L33" s="59"/>
    </row>
    <row r="34" spans="1:12" x14ac:dyDescent="0.25">
      <c r="A34" s="130"/>
      <c r="B34" s="61" t="s">
        <v>15</v>
      </c>
      <c r="C34" s="2" t="s">
        <v>16</v>
      </c>
      <c r="D34" s="2">
        <v>1</v>
      </c>
      <c r="E34" s="2">
        <f>E33*D34</f>
        <v>3</v>
      </c>
      <c r="F34" s="91"/>
      <c r="G34" s="73"/>
      <c r="H34" s="2"/>
      <c r="I34" s="73"/>
      <c r="J34" s="91"/>
      <c r="K34" s="91"/>
      <c r="L34" s="73"/>
    </row>
    <row r="35" spans="1:12" x14ac:dyDescent="0.25">
      <c r="A35" s="131"/>
      <c r="B35" s="61" t="s">
        <v>69</v>
      </c>
      <c r="C35" s="2" t="s">
        <v>21</v>
      </c>
      <c r="D35" s="2">
        <v>1</v>
      </c>
      <c r="E35" s="2">
        <f>E33*D35</f>
        <v>3</v>
      </c>
      <c r="F35" s="91"/>
      <c r="G35" s="73"/>
      <c r="H35" s="91"/>
      <c r="I35" s="73"/>
      <c r="J35" s="91"/>
      <c r="K35" s="91"/>
      <c r="L35" s="73"/>
    </row>
    <row r="36" spans="1:12" x14ac:dyDescent="0.25">
      <c r="A36" s="129">
        <v>8</v>
      </c>
      <c r="B36" s="52" t="s">
        <v>70</v>
      </c>
      <c r="C36" s="59" t="s">
        <v>21</v>
      </c>
      <c r="D36" s="59"/>
      <c r="E36" s="59">
        <v>3</v>
      </c>
      <c r="F36" s="60"/>
      <c r="G36" s="59"/>
      <c r="H36" s="59"/>
      <c r="I36" s="59"/>
      <c r="J36" s="59"/>
      <c r="K36" s="59"/>
      <c r="L36" s="59"/>
    </row>
    <row r="37" spans="1:12" x14ac:dyDescent="0.25">
      <c r="A37" s="130"/>
      <c r="B37" s="61" t="s">
        <v>15</v>
      </c>
      <c r="C37" s="2" t="s">
        <v>16</v>
      </c>
      <c r="D37" s="2">
        <v>1</v>
      </c>
      <c r="E37" s="2">
        <f>E36*D37</f>
        <v>3</v>
      </c>
      <c r="F37" s="91"/>
      <c r="G37" s="73"/>
      <c r="H37" s="2"/>
      <c r="I37" s="73"/>
      <c r="J37" s="91"/>
      <c r="K37" s="91"/>
      <c r="L37" s="73"/>
    </row>
    <row r="38" spans="1:12" x14ac:dyDescent="0.25">
      <c r="A38" s="131"/>
      <c r="B38" s="61" t="s">
        <v>71</v>
      </c>
      <c r="C38" s="2" t="s">
        <v>21</v>
      </c>
      <c r="D38" s="2">
        <v>1</v>
      </c>
      <c r="E38" s="2">
        <f>E36*D38</f>
        <v>3</v>
      </c>
      <c r="F38" s="91"/>
      <c r="G38" s="73"/>
      <c r="H38" s="91"/>
      <c r="I38" s="73"/>
      <c r="J38" s="91"/>
      <c r="K38" s="91"/>
      <c r="L38" s="73"/>
    </row>
    <row r="39" spans="1:12" x14ac:dyDescent="0.25">
      <c r="A39" s="130">
        <v>9</v>
      </c>
      <c r="B39" s="52" t="s">
        <v>72</v>
      </c>
      <c r="C39" s="59" t="s">
        <v>21</v>
      </c>
      <c r="D39" s="59"/>
      <c r="E39" s="59">
        <v>3</v>
      </c>
      <c r="F39" s="60"/>
      <c r="G39" s="59"/>
      <c r="H39" s="59"/>
      <c r="I39" s="59"/>
      <c r="J39" s="59"/>
      <c r="K39" s="59"/>
      <c r="L39" s="59"/>
    </row>
    <row r="40" spans="1:12" x14ac:dyDescent="0.25">
      <c r="A40" s="130"/>
      <c r="B40" s="61" t="s">
        <v>15</v>
      </c>
      <c r="C40" s="2" t="s">
        <v>16</v>
      </c>
      <c r="D40" s="2">
        <v>1</v>
      </c>
      <c r="E40" s="2">
        <f>E39*D40</f>
        <v>3</v>
      </c>
      <c r="F40" s="91"/>
      <c r="G40" s="73"/>
      <c r="H40" s="2"/>
      <c r="I40" s="73"/>
      <c r="J40" s="91"/>
      <c r="K40" s="91"/>
      <c r="L40" s="73"/>
    </row>
    <row r="41" spans="1:12" x14ac:dyDescent="0.25">
      <c r="A41" s="131"/>
      <c r="B41" s="61" t="s">
        <v>72</v>
      </c>
      <c r="C41" s="2" t="s">
        <v>21</v>
      </c>
      <c r="D41" s="2">
        <v>1</v>
      </c>
      <c r="E41" s="2">
        <f>E39*D41</f>
        <v>3</v>
      </c>
      <c r="F41" s="91"/>
      <c r="G41" s="73"/>
      <c r="H41" s="91"/>
      <c r="I41" s="73"/>
      <c r="J41" s="91"/>
      <c r="K41" s="91"/>
      <c r="L41" s="73"/>
    </row>
    <row r="42" spans="1:12" x14ac:dyDescent="0.25">
      <c r="A42" s="128" t="s">
        <v>73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1:12" ht="25.5" x14ac:dyDescent="0.25">
      <c r="A43" s="142">
        <v>1</v>
      </c>
      <c r="B43" s="57" t="s">
        <v>123</v>
      </c>
      <c r="C43" s="59" t="s">
        <v>21</v>
      </c>
      <c r="D43" s="59"/>
      <c r="E43" s="59">
        <v>1</v>
      </c>
      <c r="F43" s="60"/>
      <c r="G43" s="59"/>
      <c r="H43" s="59"/>
      <c r="I43" s="59"/>
      <c r="J43" s="59"/>
      <c r="K43" s="59"/>
      <c r="L43" s="59"/>
    </row>
    <row r="44" spans="1:12" x14ac:dyDescent="0.25">
      <c r="A44" s="143"/>
      <c r="B44" s="61" t="s">
        <v>15</v>
      </c>
      <c r="C44" s="2" t="s">
        <v>16</v>
      </c>
      <c r="D44" s="2">
        <v>1</v>
      </c>
      <c r="E44" s="2">
        <f>E43*D44</f>
        <v>1</v>
      </c>
      <c r="F44" s="73"/>
      <c r="G44" s="73"/>
      <c r="H44" s="91"/>
      <c r="I44" s="73"/>
      <c r="J44" s="73"/>
      <c r="K44" s="73"/>
      <c r="L44" s="73"/>
    </row>
    <row r="45" spans="1:12" ht="25.5" x14ac:dyDescent="0.25">
      <c r="A45" s="143"/>
      <c r="B45" s="90" t="s">
        <v>126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44"/>
      <c r="B46" s="61" t="s">
        <v>124</v>
      </c>
      <c r="C46" s="2" t="s">
        <v>21</v>
      </c>
      <c r="D46" s="2">
        <v>1</v>
      </c>
      <c r="E46" s="2">
        <f>E43*D46</f>
        <v>1</v>
      </c>
      <c r="F46" s="8"/>
      <c r="G46" s="8"/>
      <c r="H46" s="8"/>
      <c r="I46" s="8"/>
      <c r="J46" s="8"/>
      <c r="K46" s="8"/>
      <c r="L46" s="8"/>
    </row>
    <row r="47" spans="1:12" x14ac:dyDescent="0.25">
      <c r="A47" s="142">
        <v>2</v>
      </c>
      <c r="B47" s="57" t="s">
        <v>142</v>
      </c>
      <c r="C47" s="59" t="s">
        <v>21</v>
      </c>
      <c r="D47" s="59"/>
      <c r="E47" s="59">
        <v>1</v>
      </c>
      <c r="F47" s="60"/>
      <c r="G47" s="59"/>
      <c r="H47" s="59"/>
      <c r="I47" s="59"/>
      <c r="J47" s="59"/>
      <c r="K47" s="59"/>
      <c r="L47" s="59"/>
    </row>
    <row r="48" spans="1:12" x14ac:dyDescent="0.25">
      <c r="A48" s="143"/>
      <c r="B48" s="61" t="s">
        <v>15</v>
      </c>
      <c r="C48" s="2" t="s">
        <v>16</v>
      </c>
      <c r="D48" s="2">
        <v>1</v>
      </c>
      <c r="E48" s="2">
        <f>E47*D48</f>
        <v>1</v>
      </c>
      <c r="F48" s="73"/>
      <c r="G48" s="73"/>
      <c r="H48" s="91"/>
      <c r="I48" s="73"/>
      <c r="J48" s="73"/>
      <c r="K48" s="73"/>
      <c r="L48" s="73"/>
    </row>
    <row r="49" spans="1:12" ht="25.5" x14ac:dyDescent="0.25">
      <c r="A49" s="144"/>
      <c r="B49" s="90" t="s">
        <v>125</v>
      </c>
      <c r="C49" s="2" t="s">
        <v>21</v>
      </c>
      <c r="D49" s="2">
        <v>1</v>
      </c>
      <c r="E49" s="2">
        <f>E47*D49</f>
        <v>1</v>
      </c>
      <c r="F49" s="8"/>
      <c r="G49" s="8"/>
      <c r="H49" s="8"/>
      <c r="I49" s="8"/>
      <c r="J49" s="8"/>
      <c r="K49" s="8"/>
      <c r="L49" s="8"/>
    </row>
    <row r="50" spans="1:12" x14ac:dyDescent="0.25">
      <c r="A50" s="130">
        <v>3</v>
      </c>
      <c r="B50" s="52" t="s">
        <v>74</v>
      </c>
      <c r="C50" s="59" t="s">
        <v>21</v>
      </c>
      <c r="D50" s="59"/>
      <c r="E50" s="59">
        <v>1</v>
      </c>
      <c r="F50" s="60"/>
      <c r="G50" s="59"/>
      <c r="H50" s="59"/>
      <c r="I50" s="59"/>
      <c r="J50" s="59"/>
      <c r="K50" s="59"/>
      <c r="L50" s="59"/>
    </row>
    <row r="51" spans="1:12" x14ac:dyDescent="0.25">
      <c r="A51" s="130"/>
      <c r="B51" s="61" t="s">
        <v>15</v>
      </c>
      <c r="C51" s="2" t="s">
        <v>16</v>
      </c>
      <c r="D51" s="2">
        <v>1</v>
      </c>
      <c r="E51" s="2">
        <f>E50*D51</f>
        <v>1</v>
      </c>
      <c r="F51" s="62"/>
      <c r="G51" s="2"/>
      <c r="H51" s="2"/>
      <c r="I51" s="2"/>
      <c r="J51" s="2"/>
      <c r="K51" s="2"/>
      <c r="L51" s="2"/>
    </row>
    <row r="52" spans="1:12" x14ac:dyDescent="0.25">
      <c r="A52" s="130"/>
      <c r="B52" s="61" t="s">
        <v>97</v>
      </c>
      <c r="C52" s="2" t="s">
        <v>21</v>
      </c>
      <c r="D52" s="2">
        <v>1</v>
      </c>
      <c r="E52" s="2">
        <f>E51*D52</f>
        <v>1</v>
      </c>
      <c r="F52" s="62"/>
      <c r="G52" s="2"/>
      <c r="H52" s="2"/>
      <c r="I52" s="2"/>
      <c r="J52" s="2"/>
      <c r="K52" s="2"/>
      <c r="L52" s="2"/>
    </row>
    <row r="53" spans="1:12" x14ac:dyDescent="0.25">
      <c r="A53" s="130"/>
      <c r="B53" s="61" t="s">
        <v>17</v>
      </c>
      <c r="C53" s="2" t="s">
        <v>16</v>
      </c>
      <c r="D53" s="2">
        <v>1</v>
      </c>
      <c r="E53" s="2">
        <f>E52*D53</f>
        <v>1</v>
      </c>
      <c r="F53" s="62"/>
      <c r="G53" s="2"/>
      <c r="H53" s="2"/>
      <c r="I53" s="2"/>
      <c r="J53" s="2"/>
      <c r="K53" s="2"/>
      <c r="L53" s="2"/>
    </row>
    <row r="54" spans="1:12" x14ac:dyDescent="0.25">
      <c r="A54" s="130">
        <v>4</v>
      </c>
      <c r="B54" s="52" t="s">
        <v>181</v>
      </c>
      <c r="C54" s="59" t="s">
        <v>21</v>
      </c>
      <c r="D54" s="59"/>
      <c r="E54" s="59">
        <v>1</v>
      </c>
      <c r="F54" s="60"/>
      <c r="G54" s="59"/>
      <c r="H54" s="60"/>
      <c r="I54" s="60"/>
      <c r="J54" s="60"/>
      <c r="K54" s="60"/>
      <c r="L54" s="60"/>
    </row>
    <row r="55" spans="1:12" x14ac:dyDescent="0.25">
      <c r="A55" s="130"/>
      <c r="B55" s="61" t="s">
        <v>15</v>
      </c>
      <c r="C55" s="2" t="s">
        <v>16</v>
      </c>
      <c r="D55" s="2">
        <v>1</v>
      </c>
      <c r="E55" s="2">
        <f>E54*D55</f>
        <v>1</v>
      </c>
      <c r="F55" s="62"/>
      <c r="G55" s="2"/>
      <c r="H55" s="62"/>
      <c r="I55" s="62"/>
      <c r="J55" s="62"/>
      <c r="K55" s="62"/>
      <c r="L55" s="62"/>
    </row>
    <row r="56" spans="1:12" x14ac:dyDescent="0.25">
      <c r="A56" s="130"/>
      <c r="B56" s="61" t="s">
        <v>127</v>
      </c>
      <c r="C56" s="2" t="s">
        <v>21</v>
      </c>
      <c r="D56" s="2">
        <v>1</v>
      </c>
      <c r="E56" s="2">
        <f>E55*D56</f>
        <v>1</v>
      </c>
      <c r="F56" s="62"/>
      <c r="G56" s="2"/>
      <c r="H56" s="62"/>
      <c r="I56" s="62"/>
      <c r="J56" s="62"/>
      <c r="K56" s="62"/>
      <c r="L56" s="62"/>
    </row>
    <row r="57" spans="1:12" x14ac:dyDescent="0.25">
      <c r="A57" s="131"/>
      <c r="B57" s="61" t="s">
        <v>17</v>
      </c>
      <c r="C57" s="2" t="s">
        <v>16</v>
      </c>
      <c r="D57" s="2">
        <v>1</v>
      </c>
      <c r="E57" s="2">
        <f>E56*D57</f>
        <v>1</v>
      </c>
      <c r="F57" s="62"/>
      <c r="G57" s="2"/>
      <c r="H57" s="62"/>
      <c r="I57" s="62"/>
      <c r="J57" s="62"/>
      <c r="K57" s="62"/>
      <c r="L57" s="62"/>
    </row>
    <row r="58" spans="1:12" x14ac:dyDescent="0.25">
      <c r="A58" s="129">
        <v>5</v>
      </c>
      <c r="B58" s="52" t="s">
        <v>208</v>
      </c>
      <c r="C58" s="59" t="s">
        <v>21</v>
      </c>
      <c r="D58" s="59"/>
      <c r="E58" s="59">
        <v>1</v>
      </c>
      <c r="F58" s="60"/>
      <c r="G58" s="59"/>
      <c r="H58" s="59"/>
      <c r="I58" s="59"/>
      <c r="J58" s="59"/>
      <c r="K58" s="59"/>
      <c r="L58" s="59"/>
    </row>
    <row r="59" spans="1:12" x14ac:dyDescent="0.25">
      <c r="A59" s="130"/>
      <c r="B59" s="61" t="s">
        <v>15</v>
      </c>
      <c r="C59" s="2" t="s">
        <v>16</v>
      </c>
      <c r="D59" s="2">
        <v>1</v>
      </c>
      <c r="E59" s="2">
        <f>E58*D59</f>
        <v>1</v>
      </c>
      <c r="F59" s="62"/>
      <c r="G59" s="2"/>
      <c r="H59" s="2"/>
      <c r="I59" s="2"/>
      <c r="J59" s="2"/>
      <c r="K59" s="2"/>
      <c r="L59" s="2"/>
    </row>
    <row r="60" spans="1:12" x14ac:dyDescent="0.25">
      <c r="A60" s="130"/>
      <c r="B60" s="61" t="s">
        <v>209</v>
      </c>
      <c r="C60" s="2" t="s">
        <v>21</v>
      </c>
      <c r="D60" s="2">
        <v>1</v>
      </c>
      <c r="E60" s="2">
        <f>E58*D60</f>
        <v>1</v>
      </c>
      <c r="F60" s="62"/>
      <c r="G60" s="2"/>
      <c r="H60" s="2"/>
      <c r="I60" s="2"/>
      <c r="J60" s="2"/>
      <c r="K60" s="2"/>
      <c r="L60" s="2"/>
    </row>
    <row r="61" spans="1:12" x14ac:dyDescent="0.25">
      <c r="A61" s="131"/>
      <c r="B61" s="61" t="s">
        <v>17</v>
      </c>
      <c r="C61" s="2" t="s">
        <v>16</v>
      </c>
      <c r="D61" s="2">
        <v>2</v>
      </c>
      <c r="E61" s="2">
        <f>E58*D61</f>
        <v>2</v>
      </c>
      <c r="F61" s="62"/>
      <c r="G61" s="2"/>
      <c r="H61" s="2"/>
      <c r="I61" s="2"/>
      <c r="J61" s="2"/>
      <c r="K61" s="2"/>
      <c r="L61" s="2"/>
    </row>
    <row r="62" spans="1:12" x14ac:dyDescent="0.25">
      <c r="A62" s="129">
        <v>6</v>
      </c>
      <c r="B62" s="57" t="s">
        <v>210</v>
      </c>
      <c r="C62" s="59" t="s">
        <v>21</v>
      </c>
      <c r="D62" s="59"/>
      <c r="E62" s="59">
        <v>1</v>
      </c>
      <c r="F62" s="60"/>
      <c r="G62" s="59"/>
      <c r="H62" s="59"/>
      <c r="I62" s="59"/>
      <c r="J62" s="59"/>
      <c r="K62" s="59"/>
      <c r="L62" s="59"/>
    </row>
    <row r="63" spans="1:12" x14ac:dyDescent="0.25">
      <c r="A63" s="130"/>
      <c r="B63" s="61" t="s">
        <v>15</v>
      </c>
      <c r="C63" s="2" t="s">
        <v>16</v>
      </c>
      <c r="D63" s="2">
        <v>1</v>
      </c>
      <c r="E63" s="2">
        <f>E62*D63</f>
        <v>1</v>
      </c>
      <c r="F63" s="62"/>
      <c r="G63" s="2"/>
      <c r="H63" s="2"/>
      <c r="I63" s="2"/>
      <c r="J63" s="2"/>
      <c r="K63" s="2"/>
      <c r="L63" s="2"/>
    </row>
    <row r="64" spans="1:12" x14ac:dyDescent="0.25">
      <c r="A64" s="130"/>
      <c r="B64" s="61" t="s">
        <v>85</v>
      </c>
      <c r="C64" s="2" t="s">
        <v>21</v>
      </c>
      <c r="D64" s="2">
        <v>1</v>
      </c>
      <c r="E64" s="2">
        <f>E63*D64</f>
        <v>1</v>
      </c>
      <c r="F64" s="62"/>
      <c r="G64" s="2"/>
      <c r="H64" s="2"/>
      <c r="I64" s="2"/>
      <c r="J64" s="2"/>
      <c r="K64" s="2"/>
      <c r="L64" s="2"/>
    </row>
    <row r="65" spans="1:12" x14ac:dyDescent="0.25">
      <c r="A65" s="131"/>
      <c r="B65" s="61" t="s">
        <v>47</v>
      </c>
      <c r="C65" s="2" t="s">
        <v>16</v>
      </c>
      <c r="D65" s="2">
        <v>2</v>
      </c>
      <c r="E65" s="2">
        <f>E64*D65</f>
        <v>2</v>
      </c>
      <c r="F65" s="62"/>
      <c r="G65" s="2"/>
      <c r="H65" s="2"/>
      <c r="I65" s="2"/>
      <c r="J65" s="2"/>
      <c r="K65" s="2"/>
      <c r="L65" s="2"/>
    </row>
    <row r="66" spans="1:12" x14ac:dyDescent="0.25">
      <c r="A66" s="129">
        <v>7</v>
      </c>
      <c r="B66" s="52" t="s">
        <v>46</v>
      </c>
      <c r="C66" s="59" t="s">
        <v>21</v>
      </c>
      <c r="D66" s="59"/>
      <c r="E66" s="59">
        <v>1</v>
      </c>
      <c r="F66" s="60"/>
      <c r="G66" s="59"/>
      <c r="H66" s="59"/>
      <c r="I66" s="59"/>
      <c r="J66" s="59"/>
      <c r="K66" s="59"/>
      <c r="L66" s="59"/>
    </row>
    <row r="67" spans="1:12" x14ac:dyDescent="0.25">
      <c r="A67" s="130"/>
      <c r="B67" s="61" t="s">
        <v>15</v>
      </c>
      <c r="C67" s="2" t="s">
        <v>16</v>
      </c>
      <c r="D67" s="2">
        <v>1</v>
      </c>
      <c r="E67" s="2">
        <f>E66*D67</f>
        <v>1</v>
      </c>
      <c r="F67" s="91"/>
      <c r="G67" s="73"/>
      <c r="H67" s="91"/>
      <c r="I67" s="73"/>
      <c r="J67" s="91"/>
      <c r="K67" s="91"/>
      <c r="L67" s="73"/>
    </row>
    <row r="68" spans="1:12" x14ac:dyDescent="0.25">
      <c r="A68" s="130"/>
      <c r="B68" s="61" t="s">
        <v>159</v>
      </c>
      <c r="C68" s="2" t="s">
        <v>21</v>
      </c>
      <c r="D68" s="2">
        <v>1</v>
      </c>
      <c r="E68" s="2">
        <f>E66*D68</f>
        <v>1</v>
      </c>
      <c r="F68" s="92"/>
      <c r="G68" s="93"/>
      <c r="H68" s="92"/>
      <c r="I68" s="93"/>
      <c r="J68" s="92"/>
      <c r="K68" s="92"/>
      <c r="L68" s="93"/>
    </row>
    <row r="69" spans="1:12" x14ac:dyDescent="0.25">
      <c r="A69" s="131"/>
      <c r="B69" s="61" t="s">
        <v>47</v>
      </c>
      <c r="C69" s="2" t="s">
        <v>16</v>
      </c>
      <c r="D69" s="2">
        <v>1</v>
      </c>
      <c r="E69" s="2">
        <f>E66*D69</f>
        <v>1</v>
      </c>
      <c r="F69" s="62"/>
      <c r="G69" s="73"/>
      <c r="H69" s="91"/>
      <c r="I69" s="73"/>
      <c r="J69" s="91"/>
      <c r="K69" s="91"/>
      <c r="L69" s="73"/>
    </row>
    <row r="70" spans="1:12" x14ac:dyDescent="0.25">
      <c r="A70" s="129">
        <v>8</v>
      </c>
      <c r="B70" s="57" t="s">
        <v>44</v>
      </c>
      <c r="C70" s="59" t="s">
        <v>21</v>
      </c>
      <c r="D70" s="59"/>
      <c r="E70" s="59">
        <v>8</v>
      </c>
      <c r="F70" s="60"/>
      <c r="G70" s="59"/>
      <c r="H70" s="59"/>
      <c r="I70" s="59"/>
      <c r="J70" s="59"/>
      <c r="K70" s="59"/>
      <c r="L70" s="59"/>
    </row>
    <row r="71" spans="1:12" x14ac:dyDescent="0.25">
      <c r="A71" s="130"/>
      <c r="B71" s="61" t="s">
        <v>15</v>
      </c>
      <c r="C71" s="2" t="s">
        <v>16</v>
      </c>
      <c r="D71" s="2">
        <v>1</v>
      </c>
      <c r="E71" s="2">
        <f>E70*D71</f>
        <v>8</v>
      </c>
      <c r="F71" s="72"/>
      <c r="G71" s="73"/>
      <c r="H71" s="91"/>
      <c r="I71" s="73"/>
      <c r="J71" s="72"/>
      <c r="K71" s="72"/>
      <c r="L71" s="73"/>
    </row>
    <row r="72" spans="1:12" x14ac:dyDescent="0.25">
      <c r="A72" s="131"/>
      <c r="B72" s="61" t="s">
        <v>45</v>
      </c>
      <c r="C72" s="2" t="s">
        <v>21</v>
      </c>
      <c r="D72" s="94">
        <v>1</v>
      </c>
      <c r="E72" s="2">
        <f>E70*D72</f>
        <v>8</v>
      </c>
      <c r="F72" s="72"/>
      <c r="G72" s="73"/>
      <c r="H72" s="72"/>
      <c r="I72" s="73"/>
      <c r="J72" s="72"/>
      <c r="K72" s="72"/>
      <c r="L72" s="73"/>
    </row>
    <row r="73" spans="1:12" x14ac:dyDescent="0.25">
      <c r="A73" s="3"/>
      <c r="B73" s="11" t="s">
        <v>7</v>
      </c>
      <c r="C73" s="12"/>
      <c r="D73" s="13"/>
      <c r="E73" s="14"/>
      <c r="F73" s="15"/>
      <c r="G73" s="15">
        <f>SUM(G9:G72)</f>
        <v>0</v>
      </c>
      <c r="H73" s="15"/>
      <c r="I73" s="15"/>
      <c r="J73" s="15"/>
      <c r="K73" s="15"/>
      <c r="L73" s="15">
        <f>SUM(L9:L72)</f>
        <v>0</v>
      </c>
    </row>
    <row r="74" spans="1:12" x14ac:dyDescent="0.25">
      <c r="A74" s="3"/>
      <c r="B74" s="6" t="s">
        <v>32</v>
      </c>
      <c r="C74" s="16">
        <v>0.05</v>
      </c>
      <c r="D74" s="13"/>
      <c r="E74" s="14"/>
      <c r="F74" s="15"/>
      <c r="G74" s="15"/>
      <c r="H74" s="15"/>
      <c r="I74" s="15"/>
      <c r="J74" s="15"/>
      <c r="K74" s="15"/>
      <c r="L74" s="7">
        <f>G73*C74</f>
        <v>0</v>
      </c>
    </row>
    <row r="75" spans="1:12" x14ac:dyDescent="0.25">
      <c r="A75" s="3"/>
      <c r="B75" s="17" t="s">
        <v>7</v>
      </c>
      <c r="C75" s="16"/>
      <c r="D75" s="13"/>
      <c r="E75" s="14"/>
      <c r="F75" s="15"/>
      <c r="G75" s="15"/>
      <c r="H75" s="15"/>
      <c r="I75" s="15"/>
      <c r="J75" s="15"/>
      <c r="K75" s="15"/>
      <c r="L75" s="7">
        <f>L74+L73</f>
        <v>0</v>
      </c>
    </row>
    <row r="76" spans="1:12" x14ac:dyDescent="0.25">
      <c r="A76" s="3"/>
      <c r="B76" s="18" t="s">
        <v>33</v>
      </c>
      <c r="C76" s="19">
        <v>0.1</v>
      </c>
      <c r="D76" s="13"/>
      <c r="E76" s="14"/>
      <c r="F76" s="15"/>
      <c r="G76" s="15"/>
      <c r="H76" s="15"/>
      <c r="I76" s="15"/>
      <c r="J76" s="15"/>
      <c r="K76" s="15"/>
      <c r="L76" s="7">
        <f>L75*C76</f>
        <v>0</v>
      </c>
    </row>
    <row r="77" spans="1:12" x14ac:dyDescent="0.25">
      <c r="A77" s="3"/>
      <c r="B77" s="17" t="s">
        <v>7</v>
      </c>
      <c r="C77" s="19"/>
      <c r="D77" s="13"/>
      <c r="E77" s="14"/>
      <c r="F77" s="15"/>
      <c r="G77" s="15"/>
      <c r="H77" s="15"/>
      <c r="I77" s="15"/>
      <c r="J77" s="15"/>
      <c r="K77" s="15"/>
      <c r="L77" s="7">
        <f>L76+L75</f>
        <v>0</v>
      </c>
    </row>
    <row r="78" spans="1:12" x14ac:dyDescent="0.25">
      <c r="A78" s="3"/>
      <c r="B78" s="20" t="s">
        <v>34</v>
      </c>
      <c r="C78" s="16">
        <v>0.08</v>
      </c>
      <c r="D78" s="6"/>
      <c r="E78" s="21"/>
      <c r="F78" s="20"/>
      <c r="G78" s="22"/>
      <c r="H78" s="22"/>
      <c r="I78" s="22"/>
      <c r="J78" s="31"/>
      <c r="K78" s="31"/>
      <c r="L78" s="32">
        <f>L77*C78</f>
        <v>0</v>
      </c>
    </row>
    <row r="79" spans="1:12" x14ac:dyDescent="0.25">
      <c r="A79" s="3"/>
      <c r="B79" s="17" t="s">
        <v>7</v>
      </c>
      <c r="C79" s="24"/>
      <c r="D79" s="24"/>
      <c r="E79" s="24"/>
      <c r="F79" s="24"/>
      <c r="G79" s="25"/>
      <c r="H79" s="25"/>
      <c r="I79" s="25"/>
      <c r="J79" s="25"/>
      <c r="K79" s="25"/>
      <c r="L79" s="8">
        <f>SUM(L77:L78)</f>
        <v>0</v>
      </c>
    </row>
    <row r="80" spans="1:12" x14ac:dyDescent="0.25">
      <c r="A80" s="3"/>
      <c r="B80" s="26" t="s">
        <v>35</v>
      </c>
      <c r="C80" s="27">
        <v>0.05</v>
      </c>
      <c r="D80" s="28"/>
      <c r="E80" s="28"/>
      <c r="F80" s="28"/>
      <c r="G80" s="28"/>
      <c r="H80" s="28"/>
      <c r="I80" s="28"/>
      <c r="J80" s="28"/>
      <c r="K80" s="28"/>
      <c r="L80" s="8">
        <f>L79*C80</f>
        <v>0</v>
      </c>
    </row>
    <row r="81" spans="1:12" x14ac:dyDescent="0.25">
      <c r="A81" s="3"/>
      <c r="B81" s="17" t="s">
        <v>7</v>
      </c>
      <c r="C81" s="29"/>
      <c r="D81" s="28"/>
      <c r="E81" s="28"/>
      <c r="F81" s="28"/>
      <c r="G81" s="28"/>
      <c r="H81" s="28"/>
      <c r="I81" s="28"/>
      <c r="J81" s="28"/>
      <c r="K81" s="28"/>
      <c r="L81" s="8">
        <f>SUM(L79:L80)</f>
        <v>0</v>
      </c>
    </row>
    <row r="82" spans="1:12" x14ac:dyDescent="0.25">
      <c r="A82" s="3"/>
      <c r="B82" s="26" t="s">
        <v>36</v>
      </c>
      <c r="C82" s="27">
        <v>0.18</v>
      </c>
      <c r="D82" s="28"/>
      <c r="E82" s="28"/>
      <c r="F82" s="28"/>
      <c r="G82" s="28"/>
      <c r="H82" s="28"/>
      <c r="I82" s="28"/>
      <c r="J82" s="28"/>
      <c r="K82" s="28"/>
      <c r="L82" s="8">
        <f>L81*C82</f>
        <v>0</v>
      </c>
    </row>
    <row r="83" spans="1:12" x14ac:dyDescent="0.25">
      <c r="A83" s="3"/>
      <c r="B83" s="28" t="s">
        <v>37</v>
      </c>
      <c r="C83" s="28"/>
      <c r="D83" s="28"/>
      <c r="E83" s="28"/>
      <c r="F83" s="28"/>
      <c r="G83" s="28"/>
      <c r="H83" s="28"/>
      <c r="I83" s="28"/>
      <c r="J83" s="28"/>
      <c r="K83" s="28"/>
      <c r="L83" s="30">
        <f>L82+L81</f>
        <v>0</v>
      </c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</sheetData>
  <mergeCells count="29">
    <mergeCell ref="A58:A61"/>
    <mergeCell ref="A62:A65"/>
    <mergeCell ref="A66:A69"/>
    <mergeCell ref="A70:A72"/>
    <mergeCell ref="A39:A41"/>
    <mergeCell ref="A42:L42"/>
    <mergeCell ref="A43:A46"/>
    <mergeCell ref="A47:A49"/>
    <mergeCell ref="A50:A53"/>
    <mergeCell ref="A54:A57"/>
    <mergeCell ref="H6:I6"/>
    <mergeCell ref="J6:K6"/>
    <mergeCell ref="L6:L7"/>
    <mergeCell ref="A9:L9"/>
    <mergeCell ref="A22:A25"/>
    <mergeCell ref="A14:A17"/>
    <mergeCell ref="A18:A21"/>
    <mergeCell ref="B2:E2"/>
    <mergeCell ref="A36:A38"/>
    <mergeCell ref="A26:A29"/>
    <mergeCell ref="A30:A32"/>
    <mergeCell ref="A33:A35"/>
    <mergeCell ref="D4:F4"/>
    <mergeCell ref="A6:A7"/>
    <mergeCell ref="B6:B7"/>
    <mergeCell ref="C6:C7"/>
    <mergeCell ref="D6:E6"/>
    <mergeCell ref="F6:G6"/>
    <mergeCell ref="A10:A1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35"/>
  <sheetViews>
    <sheetView workbookViewId="0">
      <selection activeCell="O13" sqref="O13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9" customHeight="1" x14ac:dyDescent="0.25">
      <c r="B2" s="156" t="s">
        <v>255</v>
      </c>
      <c r="C2" s="156"/>
      <c r="D2" s="156"/>
    </row>
    <row r="4" spans="1:12" x14ac:dyDescent="0.25">
      <c r="D4" s="157" t="s">
        <v>12</v>
      </c>
      <c r="E4" s="157"/>
      <c r="F4" s="157"/>
    </row>
    <row r="6" spans="1:12" ht="50.25" customHeight="1" x14ac:dyDescent="0.25">
      <c r="A6" s="155" t="s">
        <v>9</v>
      </c>
      <c r="B6" s="148" t="s">
        <v>0</v>
      </c>
      <c r="C6" s="148" t="s">
        <v>1</v>
      </c>
      <c r="D6" s="153" t="s">
        <v>2</v>
      </c>
      <c r="E6" s="154"/>
      <c r="F6" s="153" t="s">
        <v>5</v>
      </c>
      <c r="G6" s="154"/>
      <c r="H6" s="153" t="s">
        <v>8</v>
      </c>
      <c r="I6" s="154"/>
      <c r="J6" s="146" t="s">
        <v>10</v>
      </c>
      <c r="K6" s="147"/>
      <c r="L6" s="148" t="s">
        <v>7</v>
      </c>
    </row>
    <row r="7" spans="1:12" ht="80.25" customHeight="1" x14ac:dyDescent="0.25">
      <c r="A7" s="155"/>
      <c r="B7" s="149"/>
      <c r="C7" s="149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9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28" t="s">
        <v>48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25">
      <c r="A10" s="162">
        <v>1</v>
      </c>
      <c r="B10" s="52" t="s">
        <v>129</v>
      </c>
      <c r="C10" s="59" t="s">
        <v>38</v>
      </c>
      <c r="D10" s="59"/>
      <c r="E10" s="59">
        <v>1</v>
      </c>
      <c r="F10" s="60"/>
      <c r="G10" s="60"/>
      <c r="H10" s="60"/>
      <c r="I10" s="60"/>
      <c r="J10" s="60"/>
      <c r="K10" s="60"/>
      <c r="L10" s="60"/>
    </row>
    <row r="11" spans="1:12" x14ac:dyDescent="0.25">
      <c r="A11" s="163"/>
      <c r="B11" s="61" t="s">
        <v>75</v>
      </c>
      <c r="C11" s="2" t="s">
        <v>16</v>
      </c>
      <c r="D11" s="2"/>
      <c r="E11" s="2">
        <v>1</v>
      </c>
      <c r="F11" s="95"/>
      <c r="G11" s="95"/>
      <c r="H11" s="95"/>
      <c r="I11" s="95"/>
      <c r="J11" s="95"/>
      <c r="K11" s="95"/>
      <c r="L11" s="95"/>
    </row>
    <row r="12" spans="1:12" x14ac:dyDescent="0.25">
      <c r="A12" s="164"/>
      <c r="B12" s="61" t="s">
        <v>130</v>
      </c>
      <c r="C12" s="2" t="s">
        <v>21</v>
      </c>
      <c r="D12" s="2">
        <v>1</v>
      </c>
      <c r="E12" s="2">
        <f>D12*E10</f>
        <v>1</v>
      </c>
      <c r="F12" s="62"/>
      <c r="G12" s="62"/>
      <c r="H12" s="62"/>
      <c r="I12" s="62"/>
      <c r="J12" s="62"/>
      <c r="K12" s="62"/>
      <c r="L12" s="62"/>
    </row>
    <row r="13" spans="1:12" ht="25.5" x14ac:dyDescent="0.25">
      <c r="A13" s="129">
        <v>2</v>
      </c>
      <c r="B13" s="57" t="s">
        <v>91</v>
      </c>
      <c r="C13" s="59" t="s">
        <v>19</v>
      </c>
      <c r="D13" s="59"/>
      <c r="E13" s="59">
        <v>220</v>
      </c>
      <c r="F13" s="59"/>
      <c r="G13" s="59"/>
      <c r="H13" s="59"/>
      <c r="I13" s="59"/>
      <c r="J13" s="59"/>
      <c r="K13" s="59"/>
      <c r="L13" s="59"/>
    </row>
    <row r="14" spans="1:12" x14ac:dyDescent="0.25">
      <c r="A14" s="130"/>
      <c r="B14" s="61" t="s">
        <v>15</v>
      </c>
      <c r="C14" s="2" t="s">
        <v>16</v>
      </c>
      <c r="D14" s="2">
        <v>1</v>
      </c>
      <c r="E14" s="2">
        <f>D14*E13</f>
        <v>220</v>
      </c>
      <c r="F14" s="2"/>
      <c r="G14" s="2"/>
      <c r="H14" s="2"/>
      <c r="I14" s="2"/>
      <c r="J14" s="2"/>
      <c r="K14" s="2"/>
      <c r="L14" s="2"/>
    </row>
    <row r="15" spans="1:12" x14ac:dyDescent="0.25">
      <c r="A15" s="130"/>
      <c r="B15" s="61" t="s">
        <v>92</v>
      </c>
      <c r="C15" s="2" t="s">
        <v>19</v>
      </c>
      <c r="D15" s="2">
        <v>1</v>
      </c>
      <c r="E15" s="2">
        <f>D15*E13</f>
        <v>220</v>
      </c>
      <c r="F15" s="62"/>
      <c r="G15" s="2"/>
      <c r="H15" s="2"/>
      <c r="I15" s="2"/>
      <c r="J15" s="2"/>
      <c r="K15" s="2"/>
      <c r="L15" s="2"/>
    </row>
    <row r="16" spans="1:12" x14ac:dyDescent="0.25">
      <c r="A16" s="130"/>
      <c r="B16" s="61" t="s">
        <v>17</v>
      </c>
      <c r="C16" s="2" t="s">
        <v>16</v>
      </c>
      <c r="D16" s="2">
        <v>0.05</v>
      </c>
      <c r="E16" s="2">
        <f>D16*E13</f>
        <v>11</v>
      </c>
      <c r="F16" s="62"/>
      <c r="G16" s="2"/>
      <c r="H16" s="2"/>
      <c r="I16" s="2"/>
      <c r="J16" s="2"/>
      <c r="K16" s="2"/>
      <c r="L16" s="2"/>
    </row>
    <row r="17" spans="1:12" ht="25.5" x14ac:dyDescent="0.25">
      <c r="A17" s="129">
        <v>3</v>
      </c>
      <c r="B17" s="57" t="s">
        <v>93</v>
      </c>
      <c r="C17" s="59" t="s">
        <v>19</v>
      </c>
      <c r="D17" s="59"/>
      <c r="E17" s="59">
        <v>40</v>
      </c>
      <c r="F17" s="60"/>
      <c r="G17" s="60"/>
      <c r="H17" s="60"/>
      <c r="I17" s="60"/>
      <c r="J17" s="60"/>
      <c r="K17" s="60"/>
      <c r="L17" s="60"/>
    </row>
    <row r="18" spans="1:12" x14ac:dyDescent="0.25">
      <c r="A18" s="130"/>
      <c r="B18" s="61" t="s">
        <v>15</v>
      </c>
      <c r="C18" s="2" t="s">
        <v>16</v>
      </c>
      <c r="D18" s="2">
        <v>1</v>
      </c>
      <c r="E18" s="2">
        <f>D18*E17</f>
        <v>40</v>
      </c>
      <c r="F18" s="62"/>
      <c r="G18" s="62"/>
      <c r="H18" s="2"/>
      <c r="I18" s="79"/>
      <c r="J18" s="62"/>
      <c r="K18" s="62"/>
      <c r="L18" s="79"/>
    </row>
    <row r="19" spans="1:12" x14ac:dyDescent="0.25">
      <c r="A19" s="130"/>
      <c r="B19" s="61" t="s">
        <v>94</v>
      </c>
      <c r="C19" s="2" t="s">
        <v>19</v>
      </c>
      <c r="D19" s="2">
        <v>1</v>
      </c>
      <c r="E19" s="2">
        <f>D19*E17</f>
        <v>40</v>
      </c>
      <c r="F19" s="62"/>
      <c r="G19" s="62"/>
      <c r="H19" s="62"/>
      <c r="I19" s="62"/>
      <c r="J19" s="62"/>
      <c r="K19" s="62"/>
      <c r="L19" s="79"/>
    </row>
    <row r="20" spans="1:12" x14ac:dyDescent="0.25">
      <c r="A20" s="131"/>
      <c r="B20" s="61" t="s">
        <v>17</v>
      </c>
      <c r="C20" s="2" t="s">
        <v>16</v>
      </c>
      <c r="D20" s="2">
        <v>0.05</v>
      </c>
      <c r="E20" s="2">
        <f>D20*E17</f>
        <v>2</v>
      </c>
      <c r="F20" s="62"/>
      <c r="G20" s="62"/>
      <c r="H20" s="62"/>
      <c r="I20" s="62"/>
      <c r="J20" s="62"/>
      <c r="K20" s="62"/>
      <c r="L20" s="79"/>
    </row>
    <row r="21" spans="1:12" ht="25.5" x14ac:dyDescent="0.25">
      <c r="A21" s="129">
        <v>4</v>
      </c>
      <c r="B21" s="57" t="s">
        <v>131</v>
      </c>
      <c r="C21" s="59" t="s">
        <v>19</v>
      </c>
      <c r="D21" s="59"/>
      <c r="E21" s="59">
        <v>40</v>
      </c>
      <c r="F21" s="60"/>
      <c r="G21" s="60"/>
      <c r="H21" s="60"/>
      <c r="I21" s="60"/>
      <c r="J21" s="60"/>
      <c r="K21" s="60"/>
      <c r="L21" s="60"/>
    </row>
    <row r="22" spans="1:12" x14ac:dyDescent="0.25">
      <c r="A22" s="130"/>
      <c r="B22" s="61" t="s">
        <v>15</v>
      </c>
      <c r="C22" s="2" t="s">
        <v>16</v>
      </c>
      <c r="D22" s="2">
        <v>1</v>
      </c>
      <c r="E22" s="2">
        <f>D22*E21</f>
        <v>40</v>
      </c>
      <c r="F22" s="62"/>
      <c r="G22" s="62"/>
      <c r="H22" s="2"/>
      <c r="I22" s="79"/>
      <c r="J22" s="62"/>
      <c r="K22" s="62"/>
      <c r="L22" s="79"/>
    </row>
    <row r="23" spans="1:12" x14ac:dyDescent="0.25">
      <c r="A23" s="130"/>
      <c r="B23" s="61" t="s">
        <v>132</v>
      </c>
      <c r="C23" s="2" t="s">
        <v>19</v>
      </c>
      <c r="D23" s="2">
        <v>1</v>
      </c>
      <c r="E23" s="2">
        <f>D23*E21</f>
        <v>40</v>
      </c>
      <c r="F23" s="62"/>
      <c r="G23" s="62"/>
      <c r="H23" s="62"/>
      <c r="I23" s="62"/>
      <c r="J23" s="62"/>
      <c r="K23" s="62"/>
      <c r="L23" s="79"/>
    </row>
    <row r="24" spans="1:12" x14ac:dyDescent="0.25">
      <c r="A24" s="131"/>
      <c r="B24" s="61" t="s">
        <v>17</v>
      </c>
      <c r="C24" s="2" t="s">
        <v>16</v>
      </c>
      <c r="D24" s="2">
        <v>0.05</v>
      </c>
      <c r="E24" s="2">
        <f>D24*E21</f>
        <v>2</v>
      </c>
      <c r="F24" s="62"/>
      <c r="G24" s="62"/>
      <c r="H24" s="62"/>
      <c r="I24" s="62"/>
      <c r="J24" s="62"/>
      <c r="K24" s="62"/>
      <c r="L24" s="79"/>
    </row>
    <row r="25" spans="1:12" x14ac:dyDescent="0.25">
      <c r="A25" s="130">
        <v>5</v>
      </c>
      <c r="B25" s="82" t="s">
        <v>90</v>
      </c>
      <c r="C25" s="83" t="s">
        <v>19</v>
      </c>
      <c r="D25" s="59"/>
      <c r="E25" s="59">
        <v>40</v>
      </c>
      <c r="F25" s="60"/>
      <c r="G25" s="60"/>
      <c r="H25" s="60"/>
      <c r="I25" s="60"/>
      <c r="J25" s="60"/>
      <c r="K25" s="60"/>
      <c r="L25" s="60"/>
    </row>
    <row r="26" spans="1:12" x14ac:dyDescent="0.25">
      <c r="A26" s="130"/>
      <c r="B26" s="61" t="s">
        <v>81</v>
      </c>
      <c r="C26" s="2" t="s">
        <v>16</v>
      </c>
      <c r="D26" s="2">
        <v>1</v>
      </c>
      <c r="E26" s="2">
        <f>D26*E25</f>
        <v>40</v>
      </c>
      <c r="F26" s="95"/>
      <c r="G26" s="95"/>
      <c r="H26" s="2"/>
      <c r="I26" s="95"/>
      <c r="J26" s="95"/>
      <c r="K26" s="95"/>
      <c r="L26" s="95"/>
    </row>
    <row r="27" spans="1:12" x14ac:dyDescent="0.25">
      <c r="A27" s="130"/>
      <c r="B27" s="61" t="s">
        <v>143</v>
      </c>
      <c r="C27" s="2" t="s">
        <v>19</v>
      </c>
      <c r="D27" s="2">
        <v>1</v>
      </c>
      <c r="E27" s="2">
        <f>D27*E25</f>
        <v>40</v>
      </c>
      <c r="F27" s="95"/>
      <c r="G27" s="95"/>
      <c r="H27" s="95"/>
      <c r="I27" s="95"/>
      <c r="J27" s="95"/>
      <c r="K27" s="95"/>
      <c r="L27" s="95"/>
    </row>
    <row r="28" spans="1:12" x14ac:dyDescent="0.25">
      <c r="A28" s="129">
        <v>6</v>
      </c>
      <c r="B28" s="96" t="s">
        <v>182</v>
      </c>
      <c r="C28" s="97" t="s">
        <v>21</v>
      </c>
      <c r="D28" s="6"/>
      <c r="E28" s="98">
        <v>4</v>
      </c>
      <c r="F28" s="6"/>
      <c r="G28" s="99"/>
      <c r="H28" s="100"/>
      <c r="I28" s="6"/>
      <c r="J28" s="100"/>
      <c r="K28" s="6"/>
      <c r="L28" s="99"/>
    </row>
    <row r="29" spans="1:12" x14ac:dyDescent="0.25">
      <c r="A29" s="130"/>
      <c r="B29" s="101" t="s">
        <v>82</v>
      </c>
      <c r="C29" s="102" t="s">
        <v>16</v>
      </c>
      <c r="D29" s="64">
        <v>1</v>
      </c>
      <c r="E29" s="103">
        <f>D29*E28</f>
        <v>4</v>
      </c>
      <c r="F29" s="64"/>
      <c r="G29" s="104"/>
      <c r="H29" s="7"/>
      <c r="I29" s="64"/>
      <c r="J29" s="7"/>
      <c r="K29" s="64"/>
      <c r="L29" s="104"/>
    </row>
    <row r="30" spans="1:12" x14ac:dyDescent="0.25">
      <c r="A30" s="130"/>
      <c r="B30" s="105" t="s">
        <v>183</v>
      </c>
      <c r="C30" s="106" t="s">
        <v>21</v>
      </c>
      <c r="D30" s="64">
        <v>1</v>
      </c>
      <c r="E30" s="8">
        <f>D30*E28</f>
        <v>4</v>
      </c>
      <c r="F30" s="64"/>
      <c r="G30" s="104"/>
      <c r="H30" s="7"/>
      <c r="I30" s="64"/>
      <c r="J30" s="7"/>
      <c r="K30" s="64"/>
      <c r="L30" s="104"/>
    </row>
    <row r="31" spans="1:12" x14ac:dyDescent="0.25">
      <c r="A31" s="130"/>
      <c r="B31" s="105" t="s">
        <v>83</v>
      </c>
      <c r="C31" s="107" t="s">
        <v>21</v>
      </c>
      <c r="D31" s="108"/>
      <c r="E31" s="103">
        <v>2</v>
      </c>
      <c r="F31" s="109"/>
      <c r="G31" s="104"/>
      <c r="H31" s="7"/>
      <c r="I31" s="64"/>
      <c r="J31" s="7"/>
      <c r="K31" s="64"/>
      <c r="L31" s="104"/>
    </row>
    <row r="32" spans="1:12" x14ac:dyDescent="0.25">
      <c r="A32" s="131"/>
      <c r="B32" s="76" t="s">
        <v>47</v>
      </c>
      <c r="C32" s="102" t="s">
        <v>16</v>
      </c>
      <c r="D32" s="64">
        <v>0.5</v>
      </c>
      <c r="E32" s="2">
        <f>D32*E28</f>
        <v>2</v>
      </c>
      <c r="F32" s="62"/>
      <c r="G32" s="62"/>
      <c r="H32" s="62"/>
      <c r="I32" s="62"/>
      <c r="J32" s="62"/>
      <c r="K32" s="62"/>
      <c r="L32" s="79"/>
    </row>
    <row r="33" spans="1:12" x14ac:dyDescent="0.25">
      <c r="A33" s="129">
        <v>7</v>
      </c>
      <c r="B33" s="82" t="s">
        <v>49</v>
      </c>
      <c r="C33" s="83" t="s">
        <v>21</v>
      </c>
      <c r="D33" s="59"/>
      <c r="E33" s="59">
        <v>15</v>
      </c>
      <c r="F33" s="60"/>
      <c r="G33" s="59"/>
      <c r="H33" s="59"/>
      <c r="I33" s="59"/>
      <c r="J33" s="59"/>
      <c r="K33" s="59"/>
      <c r="L33" s="59"/>
    </row>
    <row r="34" spans="1:12" x14ac:dyDescent="0.25">
      <c r="A34" s="130"/>
      <c r="B34" s="61" t="s">
        <v>15</v>
      </c>
      <c r="C34" s="2" t="s">
        <v>16</v>
      </c>
      <c r="D34" s="2">
        <v>1</v>
      </c>
      <c r="E34" s="2">
        <f>D34*E33</f>
        <v>15</v>
      </c>
      <c r="F34" s="2"/>
      <c r="G34" s="2"/>
      <c r="H34" s="7"/>
      <c r="I34" s="2"/>
      <c r="J34" s="2"/>
      <c r="K34" s="2"/>
      <c r="L34" s="2"/>
    </row>
    <row r="35" spans="1:12" x14ac:dyDescent="0.25">
      <c r="A35" s="130"/>
      <c r="B35" s="61" t="s">
        <v>50</v>
      </c>
      <c r="C35" s="2" t="s">
        <v>16</v>
      </c>
      <c r="D35" s="2">
        <v>1.2999999999999999E-2</v>
      </c>
      <c r="E35" s="2">
        <f>D35*E33</f>
        <v>0.19499999999999998</v>
      </c>
      <c r="F35" s="2"/>
      <c r="G35" s="2"/>
      <c r="H35" s="2"/>
      <c r="I35" s="2"/>
      <c r="J35" s="2"/>
      <c r="K35" s="2"/>
      <c r="L35" s="2"/>
    </row>
    <row r="36" spans="1:12" x14ac:dyDescent="0.25">
      <c r="A36" s="130"/>
      <c r="B36" s="61" t="s">
        <v>216</v>
      </c>
      <c r="C36" s="2" t="s">
        <v>21</v>
      </c>
      <c r="D36" s="2">
        <v>1</v>
      </c>
      <c r="E36" s="2">
        <f>D36*E33</f>
        <v>15</v>
      </c>
      <c r="F36" s="62"/>
      <c r="G36" s="2"/>
      <c r="H36" s="2"/>
      <c r="I36" s="2"/>
      <c r="J36" s="2"/>
      <c r="K36" s="2"/>
      <c r="L36" s="2"/>
    </row>
    <row r="37" spans="1:12" x14ac:dyDescent="0.25">
      <c r="A37" s="131"/>
      <c r="B37" s="61" t="s">
        <v>17</v>
      </c>
      <c r="C37" s="2" t="s">
        <v>16</v>
      </c>
      <c r="D37" s="2">
        <v>0.2</v>
      </c>
      <c r="E37" s="2">
        <f>D37*E33</f>
        <v>3</v>
      </c>
      <c r="F37" s="62"/>
      <c r="G37" s="2"/>
      <c r="H37" s="2"/>
      <c r="I37" s="2"/>
      <c r="J37" s="2"/>
      <c r="K37" s="2"/>
      <c r="L37" s="2"/>
    </row>
    <row r="38" spans="1:12" x14ac:dyDescent="0.25">
      <c r="A38" s="129">
        <v>8</v>
      </c>
      <c r="B38" s="82" t="s">
        <v>184</v>
      </c>
      <c r="C38" s="83" t="s">
        <v>21</v>
      </c>
      <c r="D38" s="59"/>
      <c r="E38" s="59">
        <v>17</v>
      </c>
      <c r="F38" s="60"/>
      <c r="G38" s="59"/>
      <c r="H38" s="59"/>
      <c r="I38" s="59"/>
      <c r="J38" s="59"/>
      <c r="K38" s="59"/>
      <c r="L38" s="59"/>
    </row>
    <row r="39" spans="1:12" x14ac:dyDescent="0.25">
      <c r="A39" s="130"/>
      <c r="B39" s="61" t="s">
        <v>15</v>
      </c>
      <c r="C39" s="2" t="s">
        <v>16</v>
      </c>
      <c r="D39" s="2">
        <v>1</v>
      </c>
      <c r="E39" s="2">
        <f>D39*E38</f>
        <v>17</v>
      </c>
      <c r="F39" s="2"/>
      <c r="G39" s="2"/>
      <c r="H39" s="2"/>
      <c r="I39" s="2"/>
      <c r="J39" s="2"/>
      <c r="K39" s="2"/>
      <c r="L39" s="2"/>
    </row>
    <row r="40" spans="1:12" x14ac:dyDescent="0.25">
      <c r="A40" s="130"/>
      <c r="B40" s="61" t="s">
        <v>51</v>
      </c>
      <c r="C40" s="2" t="s">
        <v>21</v>
      </c>
      <c r="D40" s="2">
        <v>1</v>
      </c>
      <c r="E40" s="2">
        <f>D40*E38</f>
        <v>17</v>
      </c>
      <c r="F40" s="62"/>
      <c r="G40" s="2"/>
      <c r="H40" s="2"/>
      <c r="I40" s="2"/>
      <c r="J40" s="2"/>
      <c r="K40" s="2"/>
      <c r="L40" s="2"/>
    </row>
    <row r="41" spans="1:12" x14ac:dyDescent="0.25">
      <c r="A41" s="131"/>
      <c r="B41" s="61" t="s">
        <v>17</v>
      </c>
      <c r="C41" s="2" t="s">
        <v>16</v>
      </c>
      <c r="D41" s="2">
        <v>0.25</v>
      </c>
      <c r="E41" s="2">
        <f>D41*E38</f>
        <v>4.25</v>
      </c>
      <c r="F41" s="62"/>
      <c r="G41" s="2"/>
      <c r="H41" s="2"/>
      <c r="I41" s="2"/>
      <c r="J41" s="2"/>
      <c r="K41" s="2"/>
      <c r="L41" s="2"/>
    </row>
    <row r="42" spans="1:12" x14ac:dyDescent="0.25">
      <c r="A42" s="129">
        <v>9</v>
      </c>
      <c r="B42" s="110" t="s">
        <v>149</v>
      </c>
      <c r="C42" s="111" t="s">
        <v>21</v>
      </c>
      <c r="D42" s="111"/>
      <c r="E42" s="112">
        <v>3</v>
      </c>
      <c r="F42" s="95"/>
      <c r="G42" s="95"/>
      <c r="H42" s="95"/>
      <c r="I42" s="95"/>
      <c r="J42" s="95"/>
      <c r="K42" s="95"/>
      <c r="L42" s="95"/>
    </row>
    <row r="43" spans="1:12" x14ac:dyDescent="0.25">
      <c r="A43" s="130"/>
      <c r="B43" s="61" t="s">
        <v>161</v>
      </c>
      <c r="C43" s="2" t="s">
        <v>16</v>
      </c>
      <c r="D43" s="2"/>
      <c r="E43" s="2">
        <v>1</v>
      </c>
      <c r="F43" s="62"/>
      <c r="G43" s="62"/>
      <c r="H43" s="62"/>
      <c r="I43" s="95"/>
      <c r="J43" s="95"/>
      <c r="K43" s="95"/>
      <c r="L43" s="95"/>
    </row>
    <row r="44" spans="1:12" x14ac:dyDescent="0.25">
      <c r="A44" s="130"/>
      <c r="B44" s="61" t="s">
        <v>160</v>
      </c>
      <c r="C44" s="2" t="s">
        <v>16</v>
      </c>
      <c r="D44" s="2"/>
      <c r="E44" s="62">
        <f>E46+E47</f>
        <v>3</v>
      </c>
      <c r="F44" s="62"/>
      <c r="G44" s="62"/>
      <c r="H44" s="62"/>
      <c r="I44" s="95"/>
      <c r="J44" s="95"/>
      <c r="K44" s="95"/>
      <c r="L44" s="95"/>
    </row>
    <row r="45" spans="1:12" ht="26.25" x14ac:dyDescent="0.25">
      <c r="A45" s="130"/>
      <c r="B45" s="113" t="s">
        <v>214</v>
      </c>
      <c r="C45" s="114" t="s">
        <v>21</v>
      </c>
      <c r="D45" s="114"/>
      <c r="E45" s="95">
        <v>1</v>
      </c>
      <c r="F45" s="95"/>
      <c r="G45" s="95"/>
      <c r="H45" s="95"/>
      <c r="I45" s="95"/>
      <c r="J45" s="95"/>
      <c r="K45" s="95"/>
      <c r="L45" s="95"/>
    </row>
    <row r="46" spans="1:12" x14ac:dyDescent="0.25">
      <c r="A46" s="130"/>
      <c r="B46" s="113" t="s">
        <v>215</v>
      </c>
      <c r="C46" s="114" t="s">
        <v>21</v>
      </c>
      <c r="D46" s="114"/>
      <c r="E46" s="95">
        <v>1</v>
      </c>
      <c r="F46" s="95"/>
      <c r="G46" s="95"/>
      <c r="H46" s="95"/>
      <c r="I46" s="95"/>
      <c r="J46" s="95"/>
      <c r="K46" s="95"/>
      <c r="L46" s="95"/>
    </row>
    <row r="47" spans="1:12" x14ac:dyDescent="0.25">
      <c r="A47" s="130"/>
      <c r="B47" s="113" t="s">
        <v>185</v>
      </c>
      <c r="C47" s="114" t="s">
        <v>21</v>
      </c>
      <c r="D47" s="114"/>
      <c r="E47" s="95">
        <v>2</v>
      </c>
      <c r="F47" s="95"/>
      <c r="G47" s="95"/>
      <c r="H47" s="95"/>
      <c r="I47" s="95"/>
      <c r="J47" s="95"/>
      <c r="K47" s="95"/>
      <c r="L47" s="95"/>
    </row>
    <row r="48" spans="1:12" ht="41.25" customHeight="1" x14ac:dyDescent="0.25">
      <c r="A48" s="131"/>
      <c r="B48" s="113" t="s">
        <v>150</v>
      </c>
      <c r="C48" s="114" t="s">
        <v>38</v>
      </c>
      <c r="D48" s="114"/>
      <c r="E48" s="95">
        <v>3</v>
      </c>
      <c r="F48" s="95"/>
      <c r="G48" s="95"/>
      <c r="H48" s="95"/>
      <c r="I48" s="95"/>
      <c r="J48" s="95"/>
      <c r="K48" s="95"/>
      <c r="L48" s="95"/>
    </row>
    <row r="49" spans="1:12" ht="29.25" customHeight="1" x14ac:dyDescent="0.25">
      <c r="A49" s="129">
        <v>10</v>
      </c>
      <c r="B49" s="57" t="s">
        <v>157</v>
      </c>
      <c r="C49" s="59" t="s">
        <v>21</v>
      </c>
      <c r="D49" s="59"/>
      <c r="E49" s="59">
        <v>1</v>
      </c>
      <c r="F49" s="60"/>
      <c r="G49" s="59"/>
      <c r="H49" s="59"/>
      <c r="I49" s="59"/>
      <c r="J49" s="59"/>
      <c r="K49" s="59"/>
      <c r="L49" s="83"/>
    </row>
    <row r="50" spans="1:12" ht="20.25" customHeight="1" x14ac:dyDescent="0.25">
      <c r="A50" s="130"/>
      <c r="B50" s="61" t="s">
        <v>15</v>
      </c>
      <c r="C50" s="2" t="s">
        <v>16</v>
      </c>
      <c r="D50" s="2">
        <v>1</v>
      </c>
      <c r="E50" s="115">
        <f>E49*D50</f>
        <v>1</v>
      </c>
      <c r="F50" s="116"/>
      <c r="G50" s="117"/>
      <c r="H50" s="115"/>
      <c r="I50" s="117"/>
      <c r="J50" s="116"/>
      <c r="K50" s="117"/>
      <c r="L50" s="118"/>
    </row>
    <row r="51" spans="1:12" ht="20.25" customHeight="1" x14ac:dyDescent="0.25">
      <c r="A51" s="130"/>
      <c r="B51" s="61" t="s">
        <v>155</v>
      </c>
      <c r="C51" s="2" t="s">
        <v>21</v>
      </c>
      <c r="D51" s="2"/>
      <c r="E51" s="119">
        <v>2</v>
      </c>
      <c r="F51" s="117"/>
      <c r="G51" s="104"/>
      <c r="H51" s="120"/>
      <c r="I51" s="120"/>
      <c r="J51" s="104"/>
      <c r="K51" s="104"/>
      <c r="L51" s="118"/>
    </row>
    <row r="52" spans="1:12" ht="20.25" customHeight="1" x14ac:dyDescent="0.25">
      <c r="A52" s="130"/>
      <c r="B52" s="61" t="s">
        <v>156</v>
      </c>
      <c r="C52" s="2" t="s">
        <v>21</v>
      </c>
      <c r="D52" s="2">
        <v>1</v>
      </c>
      <c r="E52" s="119">
        <f>E49*D52</f>
        <v>1</v>
      </c>
      <c r="F52" s="118"/>
      <c r="G52" s="104"/>
      <c r="H52" s="120"/>
      <c r="I52" s="120"/>
      <c r="J52" s="104"/>
      <c r="K52" s="104"/>
      <c r="L52" s="118"/>
    </row>
    <row r="53" spans="1:12" ht="20.25" customHeight="1" x14ac:dyDescent="0.25">
      <c r="A53" s="131"/>
      <c r="B53" s="61" t="s">
        <v>17</v>
      </c>
      <c r="C53" s="2" t="s">
        <v>16</v>
      </c>
      <c r="D53" s="2">
        <v>5</v>
      </c>
      <c r="E53" s="7">
        <f>E49*D53</f>
        <v>5</v>
      </c>
      <c r="F53" s="116"/>
      <c r="G53" s="118"/>
      <c r="H53" s="121"/>
      <c r="I53" s="117"/>
      <c r="J53" s="118"/>
      <c r="K53" s="118"/>
      <c r="L53" s="118"/>
    </row>
    <row r="54" spans="1:12" ht="25.5" x14ac:dyDescent="0.25">
      <c r="A54" s="129">
        <v>11</v>
      </c>
      <c r="B54" s="110" t="s">
        <v>95</v>
      </c>
      <c r="C54" s="111" t="s">
        <v>4</v>
      </c>
      <c r="D54" s="111"/>
      <c r="E54" s="112">
        <v>1</v>
      </c>
      <c r="F54" s="95"/>
      <c r="G54" s="95"/>
      <c r="H54" s="95"/>
      <c r="I54" s="95"/>
      <c r="J54" s="95"/>
      <c r="K54" s="95"/>
      <c r="L54" s="95"/>
    </row>
    <row r="55" spans="1:12" x14ac:dyDescent="0.25">
      <c r="A55" s="130"/>
      <c r="B55" s="61" t="s">
        <v>15</v>
      </c>
      <c r="C55" s="2" t="s">
        <v>16</v>
      </c>
      <c r="D55" s="2">
        <v>0</v>
      </c>
      <c r="E55" s="2">
        <f>D55*E54</f>
        <v>0</v>
      </c>
      <c r="F55" s="62"/>
      <c r="G55" s="62"/>
      <c r="H55" s="62"/>
      <c r="I55" s="95"/>
      <c r="J55" s="95"/>
      <c r="K55" s="95"/>
      <c r="L55" s="95"/>
    </row>
    <row r="56" spans="1:12" ht="26.25" x14ac:dyDescent="0.25">
      <c r="A56" s="131"/>
      <c r="B56" s="113" t="s">
        <v>96</v>
      </c>
      <c r="C56" s="114" t="s">
        <v>16</v>
      </c>
      <c r="D56" s="114">
        <v>1</v>
      </c>
      <c r="E56" s="95">
        <f>E54*D56</f>
        <v>1</v>
      </c>
      <c r="F56" s="95"/>
      <c r="G56" s="95"/>
      <c r="H56" s="95"/>
      <c r="I56" s="95"/>
      <c r="J56" s="95"/>
      <c r="K56" s="95"/>
      <c r="L56" s="95"/>
    </row>
    <row r="57" spans="1:12" x14ac:dyDescent="0.25">
      <c r="A57" s="3"/>
      <c r="B57" s="11" t="s">
        <v>7</v>
      </c>
      <c r="C57" s="12"/>
      <c r="D57" s="13"/>
      <c r="E57" s="14"/>
      <c r="F57" s="15"/>
      <c r="G57" s="15">
        <f>SUM(G9:G56)</f>
        <v>0</v>
      </c>
      <c r="H57" s="15"/>
      <c r="I57" s="15"/>
      <c r="J57" s="15"/>
      <c r="K57" s="15"/>
      <c r="L57" s="15">
        <f>SUM(L9:L56)</f>
        <v>0</v>
      </c>
    </row>
    <row r="58" spans="1:12" x14ac:dyDescent="0.25">
      <c r="A58" s="3"/>
      <c r="B58" s="6" t="s">
        <v>32</v>
      </c>
      <c r="C58" s="16">
        <v>0.05</v>
      </c>
      <c r="D58" s="13"/>
      <c r="E58" s="14"/>
      <c r="F58" s="15"/>
      <c r="G58" s="15"/>
      <c r="H58" s="15"/>
      <c r="I58" s="15"/>
      <c r="J58" s="15"/>
      <c r="K58" s="15"/>
      <c r="L58" s="7">
        <f>G57*C58</f>
        <v>0</v>
      </c>
    </row>
    <row r="59" spans="1:12" x14ac:dyDescent="0.25">
      <c r="A59" s="3"/>
      <c r="B59" s="17" t="s">
        <v>7</v>
      </c>
      <c r="C59" s="16"/>
      <c r="D59" s="13"/>
      <c r="E59" s="14"/>
      <c r="F59" s="15"/>
      <c r="G59" s="15"/>
      <c r="H59" s="15"/>
      <c r="I59" s="15"/>
      <c r="J59" s="15"/>
      <c r="K59" s="15"/>
      <c r="L59" s="7">
        <f>L58+L57</f>
        <v>0</v>
      </c>
    </row>
    <row r="60" spans="1:12" x14ac:dyDescent="0.25">
      <c r="A60" s="3"/>
      <c r="B60" s="18" t="s">
        <v>33</v>
      </c>
      <c r="C60" s="19">
        <v>0.1</v>
      </c>
      <c r="D60" s="13"/>
      <c r="E60" s="14"/>
      <c r="F60" s="15"/>
      <c r="G60" s="15"/>
      <c r="H60" s="15"/>
      <c r="I60" s="15"/>
      <c r="J60" s="15"/>
      <c r="K60" s="15"/>
      <c r="L60" s="7">
        <f>L59*C60</f>
        <v>0</v>
      </c>
    </row>
    <row r="61" spans="1:12" x14ac:dyDescent="0.25">
      <c r="A61" s="3"/>
      <c r="B61" s="17" t="s">
        <v>7</v>
      </c>
      <c r="C61" s="19"/>
      <c r="D61" s="13"/>
      <c r="E61" s="14"/>
      <c r="F61" s="15"/>
      <c r="G61" s="15"/>
      <c r="H61" s="15"/>
      <c r="I61" s="15"/>
      <c r="J61" s="15"/>
      <c r="K61" s="15"/>
      <c r="L61" s="7">
        <f>L60+L59</f>
        <v>0</v>
      </c>
    </row>
    <row r="62" spans="1:12" x14ac:dyDescent="0.25">
      <c r="A62" s="3"/>
      <c r="B62" s="20" t="s">
        <v>34</v>
      </c>
      <c r="C62" s="16">
        <v>0.08</v>
      </c>
      <c r="D62" s="6"/>
      <c r="E62" s="21"/>
      <c r="F62" s="20"/>
      <c r="G62" s="22"/>
      <c r="H62" s="22"/>
      <c r="I62" s="22"/>
      <c r="J62" s="31"/>
      <c r="K62" s="31"/>
      <c r="L62" s="32">
        <f>L61*C62</f>
        <v>0</v>
      </c>
    </row>
    <row r="63" spans="1:12" x14ac:dyDescent="0.25">
      <c r="A63" s="3"/>
      <c r="B63" s="17" t="s">
        <v>7</v>
      </c>
      <c r="C63" s="24"/>
      <c r="D63" s="24"/>
      <c r="E63" s="24"/>
      <c r="F63" s="24"/>
      <c r="G63" s="25"/>
      <c r="H63" s="25"/>
      <c r="I63" s="25"/>
      <c r="J63" s="25"/>
      <c r="K63" s="25"/>
      <c r="L63" s="8">
        <f>SUM(L61:L62)</f>
        <v>0</v>
      </c>
    </row>
    <row r="64" spans="1:12" x14ac:dyDescent="0.25">
      <c r="A64" s="3"/>
      <c r="B64" s="26" t="s">
        <v>35</v>
      </c>
      <c r="C64" s="27">
        <v>0.05</v>
      </c>
      <c r="D64" s="28"/>
      <c r="E64" s="28"/>
      <c r="F64" s="28"/>
      <c r="G64" s="28"/>
      <c r="H64" s="28"/>
      <c r="I64" s="28"/>
      <c r="J64" s="28"/>
      <c r="K64" s="28"/>
      <c r="L64" s="8">
        <f>L63*C64</f>
        <v>0</v>
      </c>
    </row>
    <row r="65" spans="1:12" x14ac:dyDescent="0.25">
      <c r="A65" s="3"/>
      <c r="B65" s="17" t="s">
        <v>7</v>
      </c>
      <c r="C65" s="29"/>
      <c r="D65" s="28"/>
      <c r="E65" s="28"/>
      <c r="F65" s="28"/>
      <c r="G65" s="28"/>
      <c r="H65" s="28"/>
      <c r="I65" s="28"/>
      <c r="J65" s="28"/>
      <c r="K65" s="28"/>
      <c r="L65" s="8">
        <f>SUM(L63:L64)</f>
        <v>0</v>
      </c>
    </row>
    <row r="66" spans="1:12" x14ac:dyDescent="0.25">
      <c r="A66" s="3"/>
      <c r="B66" s="26" t="s">
        <v>36</v>
      </c>
      <c r="C66" s="27">
        <v>0.18</v>
      </c>
      <c r="D66" s="28"/>
      <c r="E66" s="28"/>
      <c r="F66" s="28"/>
      <c r="G66" s="28"/>
      <c r="H66" s="28"/>
      <c r="I66" s="28"/>
      <c r="J66" s="28"/>
      <c r="K66" s="28"/>
      <c r="L66" s="8">
        <f>L65*C66</f>
        <v>0</v>
      </c>
    </row>
    <row r="67" spans="1:12" x14ac:dyDescent="0.25">
      <c r="A67" s="3"/>
      <c r="B67" s="28" t="s">
        <v>37</v>
      </c>
      <c r="C67" s="28"/>
      <c r="D67" s="28"/>
      <c r="E67" s="28"/>
      <c r="F67" s="28"/>
      <c r="G67" s="28"/>
      <c r="H67" s="28"/>
      <c r="I67" s="28"/>
      <c r="J67" s="28"/>
      <c r="K67" s="28"/>
      <c r="L67" s="30">
        <f>L66+L65</f>
        <v>0</v>
      </c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</sheetData>
  <mergeCells count="22">
    <mergeCell ref="L6:L7"/>
    <mergeCell ref="A9:L9"/>
    <mergeCell ref="H6:I6"/>
    <mergeCell ref="J6:K6"/>
    <mergeCell ref="B2:D2"/>
    <mergeCell ref="D4:F4"/>
    <mergeCell ref="A6:A7"/>
    <mergeCell ref="B6:B7"/>
    <mergeCell ref="C6:C7"/>
    <mergeCell ref="D6:E6"/>
    <mergeCell ref="F6:G6"/>
    <mergeCell ref="A54:A56"/>
    <mergeCell ref="A10:A12"/>
    <mergeCell ref="A28:A32"/>
    <mergeCell ref="A25:A27"/>
    <mergeCell ref="A13:A16"/>
    <mergeCell ref="A33:A37"/>
    <mergeCell ref="A38:A41"/>
    <mergeCell ref="A17:A20"/>
    <mergeCell ref="A21:A24"/>
    <mergeCell ref="A42:A48"/>
    <mergeCell ref="A49:A5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2022-06-22T08:05:51Z</dcterms:modified>
</cp:coreProperties>
</file>